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slicerCaches/slicerCache5.xml" ContentType="application/vnd.ms-excel.slicerCache+xml"/>
  <Override PartName="/xl/timelineCaches/timelineCache1.xml" ContentType="application/vnd.ms-excel.timeline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trlProps/ctrlProp1.xml" ContentType="application/vnd.ms-excel.controlproperties+xml"/>
  <Override PartName="/xl/slicers/slicer1.xml" ContentType="application/vnd.ms-excel.slicer+xml"/>
  <Override PartName="/xl/timelines/timeline1.xml" ContentType="application/vnd.ms-excel.timelin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5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6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7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Kevin\Documents\ING TERCERO\Extracción de conocimiento de base de datos\Unidad 5\"/>
    </mc:Choice>
  </mc:AlternateContent>
  <xr:revisionPtr revIDLastSave="0" documentId="13_ncr:1_{F9E8D96D-F419-41B2-A567-985C9E74D2AD}" xr6:coauthVersionLast="47" xr6:coauthVersionMax="47" xr10:uidLastSave="{00000000-0000-0000-0000-000000000000}"/>
  <bookViews>
    <workbookView xWindow="-110" yWindow="-110" windowWidth="19420" windowHeight="10420" firstSheet="6" activeTab="10" xr2:uid="{E7FC2113-E645-4BD4-AF56-C879E7AC942F}"/>
  </bookViews>
  <sheets>
    <sheet name="Dashboard" sheetId="3" r:id="rId1"/>
    <sheet name="EmpresaUsa" sheetId="2" r:id="rId2"/>
    <sheet name="Filtros" sheetId="15" r:id="rId3"/>
    <sheet name="Mapa" sheetId="5" r:id="rId4"/>
    <sheet name="Ventas por empleado" sheetId="6" r:id="rId5"/>
    <sheet name="Pagos por compañia" sheetId="7" r:id="rId6"/>
    <sheet name="Top 10" sheetId="8" r:id="rId7"/>
    <sheet name="Venta mensual" sheetId="9" r:id="rId8"/>
    <sheet name="Monto por categoría" sheetId="10" r:id="rId9"/>
    <sheet name="Comisiones" sheetId="11" r:id="rId10"/>
    <sheet name="Ventas por categoría" sheetId="14" r:id="rId11"/>
  </sheets>
  <definedNames>
    <definedName name="_xlchart.v5.0" hidden="1">Mapa!$D$1</definedName>
    <definedName name="_xlchart.v5.1" hidden="1">Mapa!$D$2:$D$28</definedName>
    <definedName name="_xlchart.v5.2" hidden="1">Mapa!$E$1</definedName>
    <definedName name="_xlchart.v5.3" hidden="1">Mapa!$E$2:$E$28</definedName>
    <definedName name="DatosExternos_1" localSheetId="1" hidden="1">EmpresaUsa!$A$1:$H$2156</definedName>
    <definedName name="NativeTimeline_FECHAORDEN">#N/A</definedName>
    <definedName name="SegmentaciónDeDatos_CATEGORÍA">#N/A</definedName>
    <definedName name="SegmentaciónDeDatos_EMPLEADO">#N/A</definedName>
    <definedName name="SegmentaciónDeDatos_ESTADO">#N/A</definedName>
    <definedName name="SegmentaciónDeDatos_PRODUCTO">#N/A</definedName>
    <definedName name="SegmentaciónDeDatos_REGIÓN">#N/A</definedName>
  </definedNames>
  <calcPr calcId="191029"/>
  <pivotCaches>
    <pivotCache cacheId="0" r:id="rId12"/>
  </pivotCaches>
  <extLst>
    <ext xmlns:x14="http://schemas.microsoft.com/office/spreadsheetml/2009/9/main" uri="{BBE1A952-AA13-448e-AADC-164F8A28A991}">
      <x14:slicerCaches>
        <x14:slicerCache r:id="rId13"/>
        <x14:slicerCache r:id="rId14"/>
        <x14:slicerCache r:id="rId15"/>
        <x14:slicerCache r:id="rId16"/>
        <x14:slicerCache r:id="rId17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D0CA8CA8-9F24-4464-BF8E-62219DCF47F9}">
      <x15:timelineCacheRefs>
        <x15:timelineCacheRef r:id="rId18"/>
      </x15:timelineCacheRef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7" l="1"/>
  <c r="D4" i="7" s="1" a="1"/>
  <c r="D4" i="7" s="1"/>
  <c r="E7" i="11"/>
  <c r="E3" i="11"/>
  <c r="E10" i="11"/>
  <c r="E6" i="11"/>
  <c r="E2" i="11"/>
  <c r="E9" i="11"/>
  <c r="E5" i="11"/>
  <c r="E8" i="11"/>
  <c r="E4" i="11"/>
  <c r="E15" i="7" l="1" a="1"/>
  <c r="E15" i="7" s="1"/>
  <c r="E12" i="7" a="1"/>
  <c r="E12" i="7" s="1"/>
  <c r="E7" i="7" a="1"/>
  <c r="E7" i="7" s="1"/>
  <c r="E20" i="7" a="1"/>
  <c r="E20" i="7" s="1"/>
  <c r="E4" i="7" a="1"/>
  <c r="E4" i="7" s="1"/>
  <c r="E17" i="7" a="1"/>
  <c r="E17" i="7" s="1"/>
  <c r="E14" i="7" a="1"/>
  <c r="E14" i="7" s="1"/>
  <c r="E9" i="7" a="1"/>
  <c r="E9" i="7" s="1"/>
  <c r="E6" i="7" a="1"/>
  <c r="E6" i="7" s="1"/>
  <c r="E19" i="7" a="1"/>
  <c r="E19" i="7" s="1"/>
  <c r="E16" i="7" a="1"/>
  <c r="E16" i="7" s="1"/>
  <c r="E11" i="7" a="1"/>
  <c r="E11" i="7" s="1"/>
  <c r="E8" i="7" a="1"/>
  <c r="E8" i="7" s="1"/>
  <c r="E3" i="7" a="1"/>
  <c r="E3" i="7" s="1"/>
  <c r="E21" i="7" a="1"/>
  <c r="E21" i="7" s="1"/>
  <c r="E18" i="7" a="1"/>
  <c r="E18" i="7" s="1"/>
  <c r="E13" i="7" a="1"/>
  <c r="E13" i="7" s="1"/>
  <c r="E10" i="7" a="1"/>
  <c r="E10" i="7" s="1"/>
  <c r="E5" i="7" a="1"/>
  <c r="E5" i="7" s="1"/>
  <c r="E2" i="7" a="1"/>
  <c r="E2" i="7" s="1"/>
  <c r="D2" i="7" a="1"/>
  <c r="D2" i="7" s="1"/>
  <c r="F3" i="7"/>
  <c r="F4" i="7" s="1"/>
  <c r="F5" i="7" s="1"/>
  <c r="F6" i="7" s="1"/>
  <c r="F7" i="7" s="1"/>
  <c r="F8" i="7" s="1"/>
  <c r="F9" i="7" s="1"/>
  <c r="F10" i="7" s="1"/>
  <c r="F11" i="7" s="1"/>
  <c r="F12" i="7" s="1"/>
  <c r="F13" i="7" s="1"/>
  <c r="F14" i="7" s="1"/>
  <c r="F15" i="7" s="1"/>
  <c r="F16" i="7" s="1"/>
  <c r="F17" i="7" s="1"/>
  <c r="F18" i="7" s="1"/>
  <c r="F19" i="7" s="1"/>
  <c r="F20" i="7" s="1"/>
  <c r="F21" i="7" s="1"/>
  <c r="D21" i="7" a="1"/>
  <c r="D21" i="7" s="1"/>
  <c r="D19" i="7" a="1"/>
  <c r="D19" i="7" s="1"/>
  <c r="D17" i="7" a="1"/>
  <c r="D17" i="7" s="1"/>
  <c r="D15" i="7" a="1"/>
  <c r="D15" i="7" s="1"/>
  <c r="D13" i="7" a="1"/>
  <c r="D13" i="7" s="1"/>
  <c r="D11" i="7" a="1"/>
  <c r="D11" i="7" s="1"/>
  <c r="D9" i="7" a="1"/>
  <c r="D9" i="7" s="1"/>
  <c r="D7" i="7" a="1"/>
  <c r="D7" i="7" s="1"/>
  <c r="D5" i="7" a="1"/>
  <c r="D5" i="7" s="1"/>
  <c r="D3" i="7" a="1"/>
  <c r="D3" i="7" s="1"/>
  <c r="D20" i="7" a="1"/>
  <c r="D20" i="7" s="1"/>
  <c r="D18" i="7" a="1"/>
  <c r="D18" i="7" s="1"/>
  <c r="D16" i="7" a="1"/>
  <c r="D16" i="7" s="1"/>
  <c r="D14" i="7" a="1"/>
  <c r="D14" i="7" s="1"/>
  <c r="D12" i="7" a="1"/>
  <c r="D12" i="7" s="1"/>
  <c r="D10" i="7" a="1"/>
  <c r="D10" i="7" s="1"/>
  <c r="D8" i="7" a="1"/>
  <c r="D8" i="7" s="1"/>
  <c r="D6" i="7" a="1"/>
  <c r="D6" i="7" s="1"/>
  <c r="F10" i="11"/>
  <c r="F9" i="11"/>
  <c r="F8" i="11"/>
  <c r="F7" i="11"/>
  <c r="F6" i="11"/>
  <c r="F5" i="11"/>
  <c r="F4" i="11"/>
  <c r="F3" i="11"/>
  <c r="F2" i="11"/>
  <c r="I2" i="2" l="1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669" i="2"/>
  <c r="I670" i="2"/>
  <c r="I671" i="2"/>
  <c r="I672" i="2"/>
  <c r="I673" i="2"/>
  <c r="I674" i="2"/>
  <c r="I675" i="2"/>
  <c r="I676" i="2"/>
  <c r="I677" i="2"/>
  <c r="I678" i="2"/>
  <c r="I679" i="2"/>
  <c r="I680" i="2"/>
  <c r="I681" i="2"/>
  <c r="I682" i="2"/>
  <c r="I683" i="2"/>
  <c r="I684" i="2"/>
  <c r="I685" i="2"/>
  <c r="I686" i="2"/>
  <c r="I687" i="2"/>
  <c r="I688" i="2"/>
  <c r="I689" i="2"/>
  <c r="I690" i="2"/>
  <c r="I691" i="2"/>
  <c r="I692" i="2"/>
  <c r="I693" i="2"/>
  <c r="I694" i="2"/>
  <c r="I695" i="2"/>
  <c r="I696" i="2"/>
  <c r="I697" i="2"/>
  <c r="I698" i="2"/>
  <c r="I699" i="2"/>
  <c r="I700" i="2"/>
  <c r="I701" i="2"/>
  <c r="I702" i="2"/>
  <c r="I703" i="2"/>
  <c r="I704" i="2"/>
  <c r="I705" i="2"/>
  <c r="I706" i="2"/>
  <c r="I707" i="2"/>
  <c r="I708" i="2"/>
  <c r="I709" i="2"/>
  <c r="I710" i="2"/>
  <c r="I711" i="2"/>
  <c r="I712" i="2"/>
  <c r="I713" i="2"/>
  <c r="I714" i="2"/>
  <c r="I715" i="2"/>
  <c r="I716" i="2"/>
  <c r="I717" i="2"/>
  <c r="I718" i="2"/>
  <c r="I719" i="2"/>
  <c r="I720" i="2"/>
  <c r="I721" i="2"/>
  <c r="I722" i="2"/>
  <c r="I723" i="2"/>
  <c r="I724" i="2"/>
  <c r="I725" i="2"/>
  <c r="I726" i="2"/>
  <c r="I727" i="2"/>
  <c r="I728" i="2"/>
  <c r="I729" i="2"/>
  <c r="I730" i="2"/>
  <c r="I731" i="2"/>
  <c r="I732" i="2"/>
  <c r="I733" i="2"/>
  <c r="I734" i="2"/>
  <c r="I735" i="2"/>
  <c r="I736" i="2"/>
  <c r="I737" i="2"/>
  <c r="I738" i="2"/>
  <c r="I739" i="2"/>
  <c r="I740" i="2"/>
  <c r="I741" i="2"/>
  <c r="I742" i="2"/>
  <c r="I743" i="2"/>
  <c r="I744" i="2"/>
  <c r="I745" i="2"/>
  <c r="I746" i="2"/>
  <c r="I747" i="2"/>
  <c r="I748" i="2"/>
  <c r="I749" i="2"/>
  <c r="I750" i="2"/>
  <c r="I751" i="2"/>
  <c r="I752" i="2"/>
  <c r="I753" i="2"/>
  <c r="I754" i="2"/>
  <c r="I755" i="2"/>
  <c r="I756" i="2"/>
  <c r="I757" i="2"/>
  <c r="I758" i="2"/>
  <c r="I759" i="2"/>
  <c r="I760" i="2"/>
  <c r="I761" i="2"/>
  <c r="I762" i="2"/>
  <c r="I763" i="2"/>
  <c r="I764" i="2"/>
  <c r="I765" i="2"/>
  <c r="I766" i="2"/>
  <c r="I767" i="2"/>
  <c r="I768" i="2"/>
  <c r="I769" i="2"/>
  <c r="I770" i="2"/>
  <c r="I771" i="2"/>
  <c r="I772" i="2"/>
  <c r="I773" i="2"/>
  <c r="I774" i="2"/>
  <c r="I775" i="2"/>
  <c r="I776" i="2"/>
  <c r="I777" i="2"/>
  <c r="I778" i="2"/>
  <c r="I779" i="2"/>
  <c r="I780" i="2"/>
  <c r="I781" i="2"/>
  <c r="I782" i="2"/>
  <c r="I783" i="2"/>
  <c r="I784" i="2"/>
  <c r="I785" i="2"/>
  <c r="I786" i="2"/>
  <c r="I787" i="2"/>
  <c r="I788" i="2"/>
  <c r="I789" i="2"/>
  <c r="I790" i="2"/>
  <c r="I791" i="2"/>
  <c r="I792" i="2"/>
  <c r="I793" i="2"/>
  <c r="I794" i="2"/>
  <c r="I795" i="2"/>
  <c r="I796" i="2"/>
  <c r="I797" i="2"/>
  <c r="I798" i="2"/>
  <c r="I799" i="2"/>
  <c r="I800" i="2"/>
  <c r="I801" i="2"/>
  <c r="I802" i="2"/>
  <c r="I803" i="2"/>
  <c r="I804" i="2"/>
  <c r="I805" i="2"/>
  <c r="I806" i="2"/>
  <c r="I807" i="2"/>
  <c r="I808" i="2"/>
  <c r="I809" i="2"/>
  <c r="I810" i="2"/>
  <c r="I811" i="2"/>
  <c r="I812" i="2"/>
  <c r="I813" i="2"/>
  <c r="I814" i="2"/>
  <c r="I815" i="2"/>
  <c r="I816" i="2"/>
  <c r="I817" i="2"/>
  <c r="I818" i="2"/>
  <c r="I819" i="2"/>
  <c r="I820" i="2"/>
  <c r="I821" i="2"/>
  <c r="I822" i="2"/>
  <c r="I823" i="2"/>
  <c r="I824" i="2"/>
  <c r="I825" i="2"/>
  <c r="I826" i="2"/>
  <c r="I827" i="2"/>
  <c r="I828" i="2"/>
  <c r="I829" i="2"/>
  <c r="I830" i="2"/>
  <c r="I831" i="2"/>
  <c r="I832" i="2"/>
  <c r="I833" i="2"/>
  <c r="I834" i="2"/>
  <c r="I835" i="2"/>
  <c r="I836" i="2"/>
  <c r="I837" i="2"/>
  <c r="I838" i="2"/>
  <c r="I839" i="2"/>
  <c r="I840" i="2"/>
  <c r="I841" i="2"/>
  <c r="I842" i="2"/>
  <c r="I843" i="2"/>
  <c r="I844" i="2"/>
  <c r="I845" i="2"/>
  <c r="I846" i="2"/>
  <c r="I847" i="2"/>
  <c r="I848" i="2"/>
  <c r="I849" i="2"/>
  <c r="I850" i="2"/>
  <c r="I851" i="2"/>
  <c r="I852" i="2"/>
  <c r="I853" i="2"/>
  <c r="I854" i="2"/>
  <c r="I855" i="2"/>
  <c r="I856" i="2"/>
  <c r="I857" i="2"/>
  <c r="I858" i="2"/>
  <c r="I859" i="2"/>
  <c r="I860" i="2"/>
  <c r="I861" i="2"/>
  <c r="I862" i="2"/>
  <c r="I863" i="2"/>
  <c r="I864" i="2"/>
  <c r="I865" i="2"/>
  <c r="I866" i="2"/>
  <c r="I867" i="2"/>
  <c r="I868" i="2"/>
  <c r="I869" i="2"/>
  <c r="I870" i="2"/>
  <c r="I871" i="2"/>
  <c r="I872" i="2"/>
  <c r="I873" i="2"/>
  <c r="I874" i="2"/>
  <c r="I875" i="2"/>
  <c r="I876" i="2"/>
  <c r="I877" i="2"/>
  <c r="I878" i="2"/>
  <c r="I879" i="2"/>
  <c r="I880" i="2"/>
  <c r="I881" i="2"/>
  <c r="I882" i="2"/>
  <c r="I883" i="2"/>
  <c r="I884" i="2"/>
  <c r="I885" i="2"/>
  <c r="I886" i="2"/>
  <c r="I887" i="2"/>
  <c r="I888" i="2"/>
  <c r="I889" i="2"/>
  <c r="I890" i="2"/>
  <c r="I891" i="2"/>
  <c r="I892" i="2"/>
  <c r="I893" i="2"/>
  <c r="I894" i="2"/>
  <c r="I895" i="2"/>
  <c r="I896" i="2"/>
  <c r="I897" i="2"/>
  <c r="I898" i="2"/>
  <c r="I899" i="2"/>
  <c r="I900" i="2"/>
  <c r="I901" i="2"/>
  <c r="I902" i="2"/>
  <c r="I903" i="2"/>
  <c r="I904" i="2"/>
  <c r="I905" i="2"/>
  <c r="I906" i="2"/>
  <c r="I907" i="2"/>
  <c r="I908" i="2"/>
  <c r="I909" i="2"/>
  <c r="I910" i="2"/>
  <c r="I911" i="2"/>
  <c r="I912" i="2"/>
  <c r="I913" i="2"/>
  <c r="I914" i="2"/>
  <c r="I915" i="2"/>
  <c r="I916" i="2"/>
  <c r="I917" i="2"/>
  <c r="I918" i="2"/>
  <c r="I919" i="2"/>
  <c r="I920" i="2"/>
  <c r="I921" i="2"/>
  <c r="I922" i="2"/>
  <c r="I923" i="2"/>
  <c r="I924" i="2"/>
  <c r="I925" i="2"/>
  <c r="I926" i="2"/>
  <c r="I927" i="2"/>
  <c r="I928" i="2"/>
  <c r="I929" i="2"/>
  <c r="I930" i="2"/>
  <c r="I931" i="2"/>
  <c r="I932" i="2"/>
  <c r="I933" i="2"/>
  <c r="I934" i="2"/>
  <c r="I935" i="2"/>
  <c r="I936" i="2"/>
  <c r="I937" i="2"/>
  <c r="I938" i="2"/>
  <c r="I939" i="2"/>
  <c r="I940" i="2"/>
  <c r="I941" i="2"/>
  <c r="I942" i="2"/>
  <c r="I943" i="2"/>
  <c r="I944" i="2"/>
  <c r="I945" i="2"/>
  <c r="I946" i="2"/>
  <c r="I947" i="2"/>
  <c r="I948" i="2"/>
  <c r="I949" i="2"/>
  <c r="I950" i="2"/>
  <c r="I951" i="2"/>
  <c r="I952" i="2"/>
  <c r="I953" i="2"/>
  <c r="I954" i="2"/>
  <c r="I955" i="2"/>
  <c r="I956" i="2"/>
  <c r="I957" i="2"/>
  <c r="I958" i="2"/>
  <c r="I959" i="2"/>
  <c r="I960" i="2"/>
  <c r="I961" i="2"/>
  <c r="I962" i="2"/>
  <c r="I963" i="2"/>
  <c r="I964" i="2"/>
  <c r="I965" i="2"/>
  <c r="I966" i="2"/>
  <c r="I967" i="2"/>
  <c r="I968" i="2"/>
  <c r="I969" i="2"/>
  <c r="I970" i="2"/>
  <c r="I971" i="2"/>
  <c r="I972" i="2"/>
  <c r="I973" i="2"/>
  <c r="I974" i="2"/>
  <c r="I975" i="2"/>
  <c r="I976" i="2"/>
  <c r="I977" i="2"/>
  <c r="I978" i="2"/>
  <c r="I979" i="2"/>
  <c r="I980" i="2"/>
  <c r="I981" i="2"/>
  <c r="I982" i="2"/>
  <c r="I983" i="2"/>
  <c r="I984" i="2"/>
  <c r="I985" i="2"/>
  <c r="I986" i="2"/>
  <c r="I987" i="2"/>
  <c r="I988" i="2"/>
  <c r="I989" i="2"/>
  <c r="I990" i="2"/>
  <c r="I991" i="2"/>
  <c r="I992" i="2"/>
  <c r="I993" i="2"/>
  <c r="I994" i="2"/>
  <c r="I995" i="2"/>
  <c r="I996" i="2"/>
  <c r="I997" i="2"/>
  <c r="I998" i="2"/>
  <c r="I999" i="2"/>
  <c r="I1000" i="2"/>
  <c r="I1001" i="2"/>
  <c r="I1002" i="2"/>
  <c r="I1003" i="2"/>
  <c r="I1004" i="2"/>
  <c r="I1005" i="2"/>
  <c r="I1006" i="2"/>
  <c r="I1007" i="2"/>
  <c r="I1008" i="2"/>
  <c r="I1009" i="2"/>
  <c r="I1010" i="2"/>
  <c r="I1011" i="2"/>
  <c r="I1012" i="2"/>
  <c r="I1013" i="2"/>
  <c r="I1014" i="2"/>
  <c r="I1015" i="2"/>
  <c r="I1016" i="2"/>
  <c r="I1017" i="2"/>
  <c r="I1018" i="2"/>
  <c r="I1019" i="2"/>
  <c r="I1020" i="2"/>
  <c r="I1021" i="2"/>
  <c r="I1022" i="2"/>
  <c r="I1023" i="2"/>
  <c r="I1024" i="2"/>
  <c r="I1025" i="2"/>
  <c r="I1026" i="2"/>
  <c r="I1027" i="2"/>
  <c r="I1028" i="2"/>
  <c r="I1029" i="2"/>
  <c r="I1030" i="2"/>
  <c r="I1031" i="2"/>
  <c r="I1032" i="2"/>
  <c r="I1033" i="2"/>
  <c r="I1034" i="2"/>
  <c r="I1035" i="2"/>
  <c r="I1036" i="2"/>
  <c r="I1037" i="2"/>
  <c r="I1038" i="2"/>
  <c r="I1039" i="2"/>
  <c r="I1040" i="2"/>
  <c r="I1041" i="2"/>
  <c r="I1042" i="2"/>
  <c r="I1043" i="2"/>
  <c r="I1044" i="2"/>
  <c r="I1045" i="2"/>
  <c r="I1046" i="2"/>
  <c r="I1047" i="2"/>
  <c r="I1048" i="2"/>
  <c r="I1049" i="2"/>
  <c r="I1050" i="2"/>
  <c r="I1051" i="2"/>
  <c r="I1052" i="2"/>
  <c r="I1053" i="2"/>
  <c r="I1054" i="2"/>
  <c r="I1055" i="2"/>
  <c r="I1056" i="2"/>
  <c r="I1057" i="2"/>
  <c r="I1058" i="2"/>
  <c r="I1059" i="2"/>
  <c r="I1060" i="2"/>
  <c r="I1061" i="2"/>
  <c r="I1062" i="2"/>
  <c r="I1063" i="2"/>
  <c r="I1064" i="2"/>
  <c r="I1065" i="2"/>
  <c r="I1066" i="2"/>
  <c r="I1067" i="2"/>
  <c r="I1068" i="2"/>
  <c r="I1069" i="2"/>
  <c r="I1070" i="2"/>
  <c r="I1071" i="2"/>
  <c r="I1072" i="2"/>
  <c r="I1073" i="2"/>
  <c r="I1074" i="2"/>
  <c r="I1075" i="2"/>
  <c r="I1076" i="2"/>
  <c r="I1077" i="2"/>
  <c r="I1078" i="2"/>
  <c r="I1079" i="2"/>
  <c r="I1080" i="2"/>
  <c r="I1081" i="2"/>
  <c r="I1082" i="2"/>
  <c r="I1083" i="2"/>
  <c r="I1084" i="2"/>
  <c r="I1085" i="2"/>
  <c r="I1086" i="2"/>
  <c r="I1087" i="2"/>
  <c r="I1088" i="2"/>
  <c r="I1089" i="2"/>
  <c r="I1090" i="2"/>
  <c r="I1091" i="2"/>
  <c r="I1092" i="2"/>
  <c r="I1093" i="2"/>
  <c r="I1094" i="2"/>
  <c r="I1095" i="2"/>
  <c r="I1096" i="2"/>
  <c r="I1097" i="2"/>
  <c r="I1098" i="2"/>
  <c r="I1099" i="2"/>
  <c r="I1100" i="2"/>
  <c r="I1101" i="2"/>
  <c r="I1102" i="2"/>
  <c r="I1103" i="2"/>
  <c r="I1104" i="2"/>
  <c r="I1105" i="2"/>
  <c r="I1106" i="2"/>
  <c r="I1107" i="2"/>
  <c r="I1108" i="2"/>
  <c r="I1109" i="2"/>
  <c r="I1110" i="2"/>
  <c r="I1111" i="2"/>
  <c r="I1112" i="2"/>
  <c r="I1113" i="2"/>
  <c r="I1114" i="2"/>
  <c r="I1115" i="2"/>
  <c r="I1116" i="2"/>
  <c r="I1117" i="2"/>
  <c r="I1118" i="2"/>
  <c r="I1119" i="2"/>
  <c r="I1120" i="2"/>
  <c r="I1121" i="2"/>
  <c r="I1122" i="2"/>
  <c r="I1123" i="2"/>
  <c r="I1124" i="2"/>
  <c r="I1125" i="2"/>
  <c r="I1126" i="2"/>
  <c r="I1127" i="2"/>
  <c r="I1128" i="2"/>
  <c r="I1129" i="2"/>
  <c r="I1130" i="2"/>
  <c r="I1131" i="2"/>
  <c r="I1132" i="2"/>
  <c r="I1133" i="2"/>
  <c r="I1134" i="2"/>
  <c r="I1135" i="2"/>
  <c r="I1136" i="2"/>
  <c r="I1137" i="2"/>
  <c r="I1138" i="2"/>
  <c r="I1139" i="2"/>
  <c r="I1140" i="2"/>
  <c r="I1141" i="2"/>
  <c r="I1142" i="2"/>
  <c r="I1143" i="2"/>
  <c r="I1144" i="2"/>
  <c r="I1145" i="2"/>
  <c r="I1146" i="2"/>
  <c r="I1147" i="2"/>
  <c r="I1148" i="2"/>
  <c r="I1149" i="2"/>
  <c r="I1150" i="2"/>
  <c r="I1151" i="2"/>
  <c r="I1152" i="2"/>
  <c r="I1153" i="2"/>
  <c r="I1154" i="2"/>
  <c r="I1155" i="2"/>
  <c r="I1156" i="2"/>
  <c r="I1157" i="2"/>
  <c r="I1158" i="2"/>
  <c r="I1159" i="2"/>
  <c r="I1160" i="2"/>
  <c r="I1161" i="2"/>
  <c r="I1162" i="2"/>
  <c r="I1163" i="2"/>
  <c r="I1164" i="2"/>
  <c r="I1165" i="2"/>
  <c r="I1166" i="2"/>
  <c r="I1167" i="2"/>
  <c r="I1168" i="2"/>
  <c r="I1169" i="2"/>
  <c r="I1170" i="2"/>
  <c r="I1171" i="2"/>
  <c r="I1172" i="2"/>
  <c r="I1173" i="2"/>
  <c r="I1174" i="2"/>
  <c r="I1175" i="2"/>
  <c r="I1176" i="2"/>
  <c r="I1177" i="2"/>
  <c r="I1178" i="2"/>
  <c r="I1179" i="2"/>
  <c r="I1180" i="2"/>
  <c r="I1181" i="2"/>
  <c r="I1182" i="2"/>
  <c r="I1183" i="2"/>
  <c r="I1184" i="2"/>
  <c r="I1185" i="2"/>
  <c r="I1186" i="2"/>
  <c r="I1187" i="2"/>
  <c r="I1188" i="2"/>
  <c r="I1189" i="2"/>
  <c r="I1190" i="2"/>
  <c r="I1191" i="2"/>
  <c r="I1192" i="2"/>
  <c r="I1193" i="2"/>
  <c r="I1194" i="2"/>
  <c r="I1195" i="2"/>
  <c r="I1196" i="2"/>
  <c r="I1197" i="2"/>
  <c r="I1198" i="2"/>
  <c r="I1199" i="2"/>
  <c r="I1200" i="2"/>
  <c r="I1201" i="2"/>
  <c r="I1202" i="2"/>
  <c r="I1203" i="2"/>
  <c r="I1204" i="2"/>
  <c r="I1205" i="2"/>
  <c r="I1206" i="2"/>
  <c r="I1207" i="2"/>
  <c r="I1208" i="2"/>
  <c r="I1209" i="2"/>
  <c r="I1210" i="2"/>
  <c r="I1211" i="2"/>
  <c r="I1212" i="2"/>
  <c r="I1213" i="2"/>
  <c r="I1214" i="2"/>
  <c r="I1215" i="2"/>
  <c r="I1216" i="2"/>
  <c r="I1217" i="2"/>
  <c r="I1218" i="2"/>
  <c r="I1219" i="2"/>
  <c r="I1220" i="2"/>
  <c r="I1221" i="2"/>
  <c r="I1222" i="2"/>
  <c r="I1223" i="2"/>
  <c r="I1224" i="2"/>
  <c r="I1225" i="2"/>
  <c r="I1226" i="2"/>
  <c r="I1227" i="2"/>
  <c r="I1228" i="2"/>
  <c r="I1229" i="2"/>
  <c r="I1230" i="2"/>
  <c r="I1231" i="2"/>
  <c r="I1232" i="2"/>
  <c r="I1233" i="2"/>
  <c r="I1234" i="2"/>
  <c r="I1235" i="2"/>
  <c r="I1236" i="2"/>
  <c r="I1237" i="2"/>
  <c r="I1238" i="2"/>
  <c r="I1239" i="2"/>
  <c r="I1240" i="2"/>
  <c r="I1241" i="2"/>
  <c r="I1242" i="2"/>
  <c r="I1243" i="2"/>
  <c r="I1244" i="2"/>
  <c r="I1245" i="2"/>
  <c r="I1246" i="2"/>
  <c r="I1247" i="2"/>
  <c r="I1248" i="2"/>
  <c r="I1249" i="2"/>
  <c r="I1250" i="2"/>
  <c r="I1251" i="2"/>
  <c r="I1252" i="2"/>
  <c r="I1253" i="2"/>
  <c r="I1254" i="2"/>
  <c r="I1255" i="2"/>
  <c r="I1256" i="2"/>
  <c r="I1257" i="2"/>
  <c r="I1258" i="2"/>
  <c r="I1259" i="2"/>
  <c r="I1260" i="2"/>
  <c r="I1261" i="2"/>
  <c r="I1262" i="2"/>
  <c r="I1263" i="2"/>
  <c r="I1264" i="2"/>
  <c r="I1265" i="2"/>
  <c r="I1266" i="2"/>
  <c r="I1267" i="2"/>
  <c r="I1268" i="2"/>
  <c r="I1269" i="2"/>
  <c r="I1270" i="2"/>
  <c r="I1271" i="2"/>
  <c r="I1272" i="2"/>
  <c r="I1273" i="2"/>
  <c r="I1274" i="2"/>
  <c r="I1275" i="2"/>
  <c r="I1276" i="2"/>
  <c r="I1277" i="2"/>
  <c r="I1278" i="2"/>
  <c r="I1279" i="2"/>
  <c r="I1280" i="2"/>
  <c r="I1281" i="2"/>
  <c r="I1282" i="2"/>
  <c r="I1283" i="2"/>
  <c r="I1284" i="2"/>
  <c r="I1285" i="2"/>
  <c r="I1286" i="2"/>
  <c r="I1287" i="2"/>
  <c r="I1288" i="2"/>
  <c r="I1289" i="2"/>
  <c r="I1290" i="2"/>
  <c r="I1291" i="2"/>
  <c r="I1292" i="2"/>
  <c r="I1293" i="2"/>
  <c r="I1294" i="2"/>
  <c r="I1295" i="2"/>
  <c r="I1296" i="2"/>
  <c r="I1297" i="2"/>
  <c r="I1298" i="2"/>
  <c r="I1299" i="2"/>
  <c r="I1300" i="2"/>
  <c r="I1301" i="2"/>
  <c r="I1302" i="2"/>
  <c r="I1303" i="2"/>
  <c r="I1304" i="2"/>
  <c r="I1305" i="2"/>
  <c r="I1306" i="2"/>
  <c r="I1307" i="2"/>
  <c r="I1308" i="2"/>
  <c r="I1309" i="2"/>
  <c r="I1310" i="2"/>
  <c r="I1311" i="2"/>
  <c r="I1312" i="2"/>
  <c r="I1313" i="2"/>
  <c r="I1314" i="2"/>
  <c r="I1315" i="2"/>
  <c r="I1316" i="2"/>
  <c r="I1317" i="2"/>
  <c r="I1318" i="2"/>
  <c r="I1319" i="2"/>
  <c r="I1320" i="2"/>
  <c r="I1321" i="2"/>
  <c r="I1322" i="2"/>
  <c r="I1323" i="2"/>
  <c r="I1324" i="2"/>
  <c r="I1325" i="2"/>
  <c r="I1326" i="2"/>
  <c r="I1327" i="2"/>
  <c r="I1328" i="2"/>
  <c r="I1329" i="2"/>
  <c r="I1330" i="2"/>
  <c r="I1331" i="2"/>
  <c r="I1332" i="2"/>
  <c r="I1333" i="2"/>
  <c r="I1334" i="2"/>
  <c r="I1335" i="2"/>
  <c r="I1336" i="2"/>
  <c r="I1337" i="2"/>
  <c r="I1338" i="2"/>
  <c r="I1339" i="2"/>
  <c r="I1340" i="2"/>
  <c r="I1341" i="2"/>
  <c r="I1342" i="2"/>
  <c r="I1343" i="2"/>
  <c r="I1344" i="2"/>
  <c r="I1345" i="2"/>
  <c r="I1346" i="2"/>
  <c r="I1347" i="2"/>
  <c r="I1348" i="2"/>
  <c r="I1349" i="2"/>
  <c r="I1350" i="2"/>
  <c r="I1351" i="2"/>
  <c r="I1352" i="2"/>
  <c r="I1353" i="2"/>
  <c r="I1354" i="2"/>
  <c r="I1355" i="2"/>
  <c r="I1356" i="2"/>
  <c r="I1357" i="2"/>
  <c r="I1358" i="2"/>
  <c r="I1359" i="2"/>
  <c r="I1360" i="2"/>
  <c r="I1361" i="2"/>
  <c r="I1362" i="2"/>
  <c r="I1363" i="2"/>
  <c r="I1364" i="2"/>
  <c r="I1365" i="2"/>
  <c r="I1366" i="2"/>
  <c r="I1367" i="2"/>
  <c r="I1368" i="2"/>
  <c r="I1369" i="2"/>
  <c r="I1370" i="2"/>
  <c r="I1371" i="2"/>
  <c r="I1372" i="2"/>
  <c r="I1373" i="2"/>
  <c r="I1374" i="2"/>
  <c r="I1375" i="2"/>
  <c r="I1376" i="2"/>
  <c r="I1377" i="2"/>
  <c r="I1378" i="2"/>
  <c r="I1379" i="2"/>
  <c r="I1380" i="2"/>
  <c r="I1381" i="2"/>
  <c r="I1382" i="2"/>
  <c r="I1383" i="2"/>
  <c r="I1384" i="2"/>
  <c r="I1385" i="2"/>
  <c r="I1386" i="2"/>
  <c r="I1387" i="2"/>
  <c r="I1388" i="2"/>
  <c r="I1389" i="2"/>
  <c r="I1390" i="2"/>
  <c r="I1391" i="2"/>
  <c r="I1392" i="2"/>
  <c r="I1393" i="2"/>
  <c r="I1394" i="2"/>
  <c r="I1395" i="2"/>
  <c r="I1396" i="2"/>
  <c r="I1397" i="2"/>
  <c r="I1398" i="2"/>
  <c r="I1399" i="2"/>
  <c r="I1400" i="2"/>
  <c r="I1401" i="2"/>
  <c r="I1402" i="2"/>
  <c r="I1403" i="2"/>
  <c r="I1404" i="2"/>
  <c r="I1405" i="2"/>
  <c r="I1406" i="2"/>
  <c r="I1407" i="2"/>
  <c r="I1408" i="2"/>
  <c r="I1409" i="2"/>
  <c r="I1410" i="2"/>
  <c r="I1411" i="2"/>
  <c r="I1412" i="2"/>
  <c r="I1413" i="2"/>
  <c r="I1414" i="2"/>
  <c r="I1415" i="2"/>
  <c r="I1416" i="2"/>
  <c r="I1417" i="2"/>
  <c r="I1418" i="2"/>
  <c r="I1419" i="2"/>
  <c r="I1420" i="2"/>
  <c r="I1421" i="2"/>
  <c r="I1422" i="2"/>
  <c r="I1423" i="2"/>
  <c r="I1424" i="2"/>
  <c r="I1425" i="2"/>
  <c r="I1426" i="2"/>
  <c r="I1427" i="2"/>
  <c r="I1428" i="2"/>
  <c r="I1429" i="2"/>
  <c r="I1430" i="2"/>
  <c r="I1431" i="2"/>
  <c r="I1432" i="2"/>
  <c r="I1433" i="2"/>
  <c r="I1434" i="2"/>
  <c r="I1435" i="2"/>
  <c r="I1436" i="2"/>
  <c r="I1437" i="2"/>
  <c r="I1438" i="2"/>
  <c r="I1439" i="2"/>
  <c r="I1440" i="2"/>
  <c r="I1441" i="2"/>
  <c r="I1442" i="2"/>
  <c r="I1443" i="2"/>
  <c r="I1444" i="2"/>
  <c r="I1445" i="2"/>
  <c r="I1446" i="2"/>
  <c r="I1447" i="2"/>
  <c r="I1448" i="2"/>
  <c r="I1449" i="2"/>
  <c r="I1450" i="2"/>
  <c r="I1451" i="2"/>
  <c r="I1452" i="2"/>
  <c r="I1453" i="2"/>
  <c r="I1454" i="2"/>
  <c r="I1455" i="2"/>
  <c r="I1456" i="2"/>
  <c r="I1457" i="2"/>
  <c r="I1458" i="2"/>
  <c r="I1459" i="2"/>
  <c r="I1460" i="2"/>
  <c r="I1461" i="2"/>
  <c r="I1462" i="2"/>
  <c r="I1463" i="2"/>
  <c r="I1464" i="2"/>
  <c r="I1465" i="2"/>
  <c r="I1466" i="2"/>
  <c r="I1467" i="2"/>
  <c r="I1468" i="2"/>
  <c r="I1469" i="2"/>
  <c r="I1470" i="2"/>
  <c r="I1471" i="2"/>
  <c r="I1472" i="2"/>
  <c r="I1473" i="2"/>
  <c r="I1474" i="2"/>
  <c r="I1475" i="2"/>
  <c r="I1476" i="2"/>
  <c r="I1477" i="2"/>
  <c r="I1478" i="2"/>
  <c r="I1479" i="2"/>
  <c r="I1480" i="2"/>
  <c r="I1481" i="2"/>
  <c r="I1482" i="2"/>
  <c r="I1483" i="2"/>
  <c r="I1484" i="2"/>
  <c r="I1485" i="2"/>
  <c r="I1486" i="2"/>
  <c r="I1487" i="2"/>
  <c r="I1488" i="2"/>
  <c r="I1489" i="2"/>
  <c r="I1490" i="2"/>
  <c r="I1491" i="2"/>
  <c r="I1492" i="2"/>
  <c r="I1493" i="2"/>
  <c r="I1494" i="2"/>
  <c r="I1495" i="2"/>
  <c r="I1496" i="2"/>
  <c r="I1497" i="2"/>
  <c r="I1498" i="2"/>
  <c r="I1499" i="2"/>
  <c r="I1500" i="2"/>
  <c r="I1501" i="2"/>
  <c r="I1502" i="2"/>
  <c r="I1503" i="2"/>
  <c r="I1504" i="2"/>
  <c r="I1505" i="2"/>
  <c r="I1506" i="2"/>
  <c r="I1507" i="2"/>
  <c r="I1508" i="2"/>
  <c r="I1509" i="2"/>
  <c r="I1510" i="2"/>
  <c r="I1511" i="2"/>
  <c r="I1512" i="2"/>
  <c r="I1513" i="2"/>
  <c r="I1514" i="2"/>
  <c r="I1515" i="2"/>
  <c r="I1516" i="2"/>
  <c r="I1517" i="2"/>
  <c r="I1518" i="2"/>
  <c r="I1519" i="2"/>
  <c r="I1520" i="2"/>
  <c r="I1521" i="2"/>
  <c r="I1522" i="2"/>
  <c r="I1523" i="2"/>
  <c r="I1524" i="2"/>
  <c r="I1525" i="2"/>
  <c r="I1526" i="2"/>
  <c r="I1527" i="2"/>
  <c r="I1528" i="2"/>
  <c r="I1529" i="2"/>
  <c r="I1530" i="2"/>
  <c r="I1531" i="2"/>
  <c r="I1532" i="2"/>
  <c r="I1533" i="2"/>
  <c r="I1534" i="2"/>
  <c r="I1535" i="2"/>
  <c r="I1536" i="2"/>
  <c r="I1537" i="2"/>
  <c r="I1538" i="2"/>
  <c r="I1539" i="2"/>
  <c r="I1540" i="2"/>
  <c r="I1541" i="2"/>
  <c r="I1542" i="2"/>
  <c r="I1543" i="2"/>
  <c r="I1544" i="2"/>
  <c r="I1545" i="2"/>
  <c r="I1546" i="2"/>
  <c r="I1547" i="2"/>
  <c r="I1548" i="2"/>
  <c r="I1549" i="2"/>
  <c r="I1550" i="2"/>
  <c r="I1551" i="2"/>
  <c r="I1552" i="2"/>
  <c r="I1553" i="2"/>
  <c r="I1554" i="2"/>
  <c r="I1555" i="2"/>
  <c r="I1556" i="2"/>
  <c r="I1557" i="2"/>
  <c r="I1558" i="2"/>
  <c r="I1559" i="2"/>
  <c r="I1560" i="2"/>
  <c r="I1561" i="2"/>
  <c r="I1562" i="2"/>
  <c r="I1563" i="2"/>
  <c r="I1564" i="2"/>
  <c r="I1565" i="2"/>
  <c r="I1566" i="2"/>
  <c r="I1567" i="2"/>
  <c r="I1568" i="2"/>
  <c r="I1569" i="2"/>
  <c r="I1570" i="2"/>
  <c r="I1571" i="2"/>
  <c r="I1572" i="2"/>
  <c r="I1573" i="2"/>
  <c r="I1574" i="2"/>
  <c r="I1575" i="2"/>
  <c r="I1576" i="2"/>
  <c r="I1577" i="2"/>
  <c r="I1578" i="2"/>
  <c r="I1579" i="2"/>
  <c r="I1580" i="2"/>
  <c r="I1581" i="2"/>
  <c r="I1582" i="2"/>
  <c r="I1583" i="2"/>
  <c r="I1584" i="2"/>
  <c r="I1585" i="2"/>
  <c r="I1586" i="2"/>
  <c r="I1587" i="2"/>
  <c r="I1588" i="2"/>
  <c r="I1589" i="2"/>
  <c r="I1590" i="2"/>
  <c r="I1591" i="2"/>
  <c r="I1592" i="2"/>
  <c r="I1593" i="2"/>
  <c r="I1594" i="2"/>
  <c r="I1595" i="2"/>
  <c r="I1596" i="2"/>
  <c r="I1597" i="2"/>
  <c r="I1598" i="2"/>
  <c r="I1599" i="2"/>
  <c r="I1600" i="2"/>
  <c r="I1601" i="2"/>
  <c r="I1602" i="2"/>
  <c r="I1603" i="2"/>
  <c r="I1604" i="2"/>
  <c r="I1605" i="2"/>
  <c r="I1606" i="2"/>
  <c r="I1607" i="2"/>
  <c r="I1608" i="2"/>
  <c r="I1609" i="2"/>
  <c r="I1610" i="2"/>
  <c r="I1611" i="2"/>
  <c r="I1612" i="2"/>
  <c r="I1613" i="2"/>
  <c r="I1614" i="2"/>
  <c r="I1615" i="2"/>
  <c r="I1616" i="2"/>
  <c r="I1617" i="2"/>
  <c r="I1618" i="2"/>
  <c r="I1619" i="2"/>
  <c r="I1620" i="2"/>
  <c r="I1621" i="2"/>
  <c r="I1622" i="2"/>
  <c r="I1623" i="2"/>
  <c r="I1624" i="2"/>
  <c r="I1625" i="2"/>
  <c r="I1626" i="2"/>
  <c r="I1627" i="2"/>
  <c r="I1628" i="2"/>
  <c r="I1629" i="2"/>
  <c r="I1630" i="2"/>
  <c r="I1631" i="2"/>
  <c r="I1632" i="2"/>
  <c r="I1633" i="2"/>
  <c r="I1634" i="2"/>
  <c r="I1635" i="2"/>
  <c r="I1636" i="2"/>
  <c r="I1637" i="2"/>
  <c r="I1638" i="2"/>
  <c r="I1639" i="2"/>
  <c r="I1640" i="2"/>
  <c r="I1641" i="2"/>
  <c r="I1642" i="2"/>
  <c r="I1643" i="2"/>
  <c r="I1644" i="2"/>
  <c r="I1645" i="2"/>
  <c r="I1646" i="2"/>
  <c r="I1647" i="2"/>
  <c r="I1648" i="2"/>
  <c r="I1649" i="2"/>
  <c r="I1650" i="2"/>
  <c r="I1651" i="2"/>
  <c r="I1652" i="2"/>
  <c r="I1653" i="2"/>
  <c r="I1654" i="2"/>
  <c r="I1655" i="2"/>
  <c r="I1656" i="2"/>
  <c r="I1657" i="2"/>
  <c r="I1658" i="2"/>
  <c r="I1659" i="2"/>
  <c r="I1660" i="2"/>
  <c r="I1661" i="2"/>
  <c r="I1662" i="2"/>
  <c r="I1663" i="2"/>
  <c r="I1664" i="2"/>
  <c r="I1665" i="2"/>
  <c r="I1666" i="2"/>
  <c r="I1667" i="2"/>
  <c r="I1668" i="2"/>
  <c r="I1669" i="2"/>
  <c r="I1670" i="2"/>
  <c r="I1671" i="2"/>
  <c r="I1672" i="2"/>
  <c r="I1673" i="2"/>
  <c r="I1674" i="2"/>
  <c r="I1675" i="2"/>
  <c r="I1676" i="2"/>
  <c r="I1677" i="2"/>
  <c r="I1678" i="2"/>
  <c r="I1679" i="2"/>
  <c r="I1680" i="2"/>
  <c r="I1681" i="2"/>
  <c r="I1682" i="2"/>
  <c r="I1683" i="2"/>
  <c r="I1684" i="2"/>
  <c r="I1685" i="2"/>
  <c r="I1686" i="2"/>
  <c r="I1687" i="2"/>
  <c r="I1688" i="2"/>
  <c r="I1689" i="2"/>
  <c r="I1690" i="2"/>
  <c r="I1691" i="2"/>
  <c r="I1692" i="2"/>
  <c r="I1693" i="2"/>
  <c r="I1694" i="2"/>
  <c r="I1695" i="2"/>
  <c r="I1696" i="2"/>
  <c r="I1697" i="2"/>
  <c r="I1698" i="2"/>
  <c r="I1699" i="2"/>
  <c r="I1700" i="2"/>
  <c r="I1701" i="2"/>
  <c r="I1702" i="2"/>
  <c r="I1703" i="2"/>
  <c r="I1704" i="2"/>
  <c r="I1705" i="2"/>
  <c r="I1706" i="2"/>
  <c r="I1707" i="2"/>
  <c r="I1708" i="2"/>
  <c r="I1709" i="2"/>
  <c r="I1710" i="2"/>
  <c r="I1711" i="2"/>
  <c r="I1712" i="2"/>
  <c r="I1713" i="2"/>
  <c r="I1714" i="2"/>
  <c r="I1715" i="2"/>
  <c r="I1716" i="2"/>
  <c r="I1717" i="2"/>
  <c r="I1718" i="2"/>
  <c r="I1719" i="2"/>
  <c r="I1720" i="2"/>
  <c r="I1721" i="2"/>
  <c r="I1722" i="2"/>
  <c r="I1723" i="2"/>
  <c r="I1724" i="2"/>
  <c r="I1725" i="2"/>
  <c r="I1726" i="2"/>
  <c r="I1727" i="2"/>
  <c r="I1728" i="2"/>
  <c r="I1729" i="2"/>
  <c r="I1730" i="2"/>
  <c r="I1731" i="2"/>
  <c r="I1732" i="2"/>
  <c r="I1733" i="2"/>
  <c r="I1734" i="2"/>
  <c r="I1735" i="2"/>
  <c r="I1736" i="2"/>
  <c r="I1737" i="2"/>
  <c r="I1738" i="2"/>
  <c r="I1739" i="2"/>
  <c r="I1740" i="2"/>
  <c r="I1741" i="2"/>
  <c r="I1742" i="2"/>
  <c r="I1743" i="2"/>
  <c r="I1744" i="2"/>
  <c r="I1745" i="2"/>
  <c r="I1746" i="2"/>
  <c r="I1747" i="2"/>
  <c r="I1748" i="2"/>
  <c r="I1749" i="2"/>
  <c r="I1750" i="2"/>
  <c r="I1751" i="2"/>
  <c r="I1752" i="2"/>
  <c r="I1753" i="2"/>
  <c r="I1754" i="2"/>
  <c r="I1755" i="2"/>
  <c r="I1756" i="2"/>
  <c r="I1757" i="2"/>
  <c r="I1758" i="2"/>
  <c r="I1759" i="2"/>
  <c r="I1760" i="2"/>
  <c r="I1761" i="2"/>
  <c r="I1762" i="2"/>
  <c r="I1763" i="2"/>
  <c r="I1764" i="2"/>
  <c r="I1765" i="2"/>
  <c r="I1766" i="2"/>
  <c r="I1767" i="2"/>
  <c r="I1768" i="2"/>
  <c r="I1769" i="2"/>
  <c r="I1770" i="2"/>
  <c r="I1771" i="2"/>
  <c r="I1772" i="2"/>
  <c r="I1773" i="2"/>
  <c r="I1774" i="2"/>
  <c r="I1775" i="2"/>
  <c r="I1776" i="2"/>
  <c r="I1777" i="2"/>
  <c r="I1778" i="2"/>
  <c r="I1779" i="2"/>
  <c r="I1780" i="2"/>
  <c r="I1781" i="2"/>
  <c r="I1782" i="2"/>
  <c r="I1783" i="2"/>
  <c r="I1784" i="2"/>
  <c r="I1785" i="2"/>
  <c r="I1786" i="2"/>
  <c r="I1787" i="2"/>
  <c r="I1788" i="2"/>
  <c r="I1789" i="2"/>
  <c r="I1790" i="2"/>
  <c r="I1791" i="2"/>
  <c r="I1792" i="2"/>
  <c r="I1793" i="2"/>
  <c r="I1794" i="2"/>
  <c r="I1795" i="2"/>
  <c r="I1796" i="2"/>
  <c r="I1797" i="2"/>
  <c r="I1798" i="2"/>
  <c r="I1799" i="2"/>
  <c r="I1800" i="2"/>
  <c r="I1801" i="2"/>
  <c r="I1802" i="2"/>
  <c r="I1803" i="2"/>
  <c r="I1804" i="2"/>
  <c r="I1805" i="2"/>
  <c r="I1806" i="2"/>
  <c r="I1807" i="2"/>
  <c r="I1808" i="2"/>
  <c r="I1809" i="2"/>
  <c r="I1810" i="2"/>
  <c r="I1811" i="2"/>
  <c r="I1812" i="2"/>
  <c r="I1813" i="2"/>
  <c r="I1814" i="2"/>
  <c r="I1815" i="2"/>
  <c r="I1816" i="2"/>
  <c r="I1817" i="2"/>
  <c r="I1818" i="2"/>
  <c r="I1819" i="2"/>
  <c r="I1820" i="2"/>
  <c r="I1821" i="2"/>
  <c r="I1822" i="2"/>
  <c r="I1823" i="2"/>
  <c r="I1824" i="2"/>
  <c r="I1825" i="2"/>
  <c r="I1826" i="2"/>
  <c r="I1827" i="2"/>
  <c r="I1828" i="2"/>
  <c r="I1829" i="2"/>
  <c r="I1830" i="2"/>
  <c r="I1831" i="2"/>
  <c r="I1832" i="2"/>
  <c r="I1833" i="2"/>
  <c r="I1834" i="2"/>
  <c r="I1835" i="2"/>
  <c r="I1836" i="2"/>
  <c r="I1837" i="2"/>
  <c r="I1838" i="2"/>
  <c r="I1839" i="2"/>
  <c r="I1840" i="2"/>
  <c r="I1841" i="2"/>
  <c r="I1842" i="2"/>
  <c r="I1843" i="2"/>
  <c r="I1844" i="2"/>
  <c r="I1845" i="2"/>
  <c r="I1846" i="2"/>
  <c r="I1847" i="2"/>
  <c r="I1848" i="2"/>
  <c r="I1849" i="2"/>
  <c r="I1850" i="2"/>
  <c r="I1851" i="2"/>
  <c r="I1852" i="2"/>
  <c r="I1853" i="2"/>
  <c r="I1854" i="2"/>
  <c r="I1855" i="2"/>
  <c r="I1856" i="2"/>
  <c r="I1857" i="2"/>
  <c r="I1858" i="2"/>
  <c r="I1859" i="2"/>
  <c r="I1860" i="2"/>
  <c r="I1861" i="2"/>
  <c r="I1862" i="2"/>
  <c r="I1863" i="2"/>
  <c r="I1864" i="2"/>
  <c r="I1865" i="2"/>
  <c r="I1866" i="2"/>
  <c r="I1867" i="2"/>
  <c r="I1868" i="2"/>
  <c r="I1869" i="2"/>
  <c r="I1870" i="2"/>
  <c r="I1871" i="2"/>
  <c r="I1872" i="2"/>
  <c r="I1873" i="2"/>
  <c r="I1874" i="2"/>
  <c r="I1875" i="2"/>
  <c r="I1876" i="2"/>
  <c r="I1877" i="2"/>
  <c r="I1878" i="2"/>
  <c r="I1879" i="2"/>
  <c r="I1880" i="2"/>
  <c r="I1881" i="2"/>
  <c r="I1882" i="2"/>
  <c r="I1883" i="2"/>
  <c r="I1884" i="2"/>
  <c r="I1885" i="2"/>
  <c r="I1886" i="2"/>
  <c r="I1887" i="2"/>
  <c r="I1888" i="2"/>
  <c r="I1889" i="2"/>
  <c r="I1890" i="2"/>
  <c r="I1891" i="2"/>
  <c r="I1892" i="2"/>
  <c r="I1893" i="2"/>
  <c r="I1894" i="2"/>
  <c r="I1895" i="2"/>
  <c r="I1896" i="2"/>
  <c r="I1897" i="2"/>
  <c r="I1898" i="2"/>
  <c r="I1899" i="2"/>
  <c r="I1900" i="2"/>
  <c r="I1901" i="2"/>
  <c r="I1902" i="2"/>
  <c r="I1903" i="2"/>
  <c r="I1904" i="2"/>
  <c r="I1905" i="2"/>
  <c r="I1906" i="2"/>
  <c r="I1907" i="2"/>
  <c r="I1908" i="2"/>
  <c r="I1909" i="2"/>
  <c r="I1910" i="2"/>
  <c r="I1911" i="2"/>
  <c r="I1912" i="2"/>
  <c r="I1913" i="2"/>
  <c r="I1914" i="2"/>
  <c r="I1915" i="2"/>
  <c r="I1916" i="2"/>
  <c r="I1917" i="2"/>
  <c r="I1918" i="2"/>
  <c r="I1919" i="2"/>
  <c r="I1920" i="2"/>
  <c r="I1921" i="2"/>
  <c r="I1922" i="2"/>
  <c r="I1923" i="2"/>
  <c r="I1924" i="2"/>
  <c r="I1925" i="2"/>
  <c r="I1926" i="2"/>
  <c r="I1927" i="2"/>
  <c r="I1928" i="2"/>
  <c r="I1929" i="2"/>
  <c r="I1930" i="2"/>
  <c r="I1931" i="2"/>
  <c r="I1932" i="2"/>
  <c r="I1933" i="2"/>
  <c r="I1934" i="2"/>
  <c r="I1935" i="2"/>
  <c r="I1936" i="2"/>
  <c r="I1937" i="2"/>
  <c r="I1938" i="2"/>
  <c r="I1939" i="2"/>
  <c r="I1940" i="2"/>
  <c r="I1941" i="2"/>
  <c r="I1942" i="2"/>
  <c r="I1943" i="2"/>
  <c r="I1944" i="2"/>
  <c r="I1945" i="2"/>
  <c r="I1946" i="2"/>
  <c r="I1947" i="2"/>
  <c r="I1948" i="2"/>
  <c r="I1949" i="2"/>
  <c r="I1950" i="2"/>
  <c r="I1951" i="2"/>
  <c r="I1952" i="2"/>
  <c r="I1953" i="2"/>
  <c r="I1954" i="2"/>
  <c r="I1955" i="2"/>
  <c r="I1956" i="2"/>
  <c r="I1957" i="2"/>
  <c r="I1958" i="2"/>
  <c r="I1959" i="2"/>
  <c r="I1960" i="2"/>
  <c r="I1961" i="2"/>
  <c r="I1962" i="2"/>
  <c r="I1963" i="2"/>
  <c r="I1964" i="2"/>
  <c r="I1965" i="2"/>
  <c r="I1966" i="2"/>
  <c r="I1967" i="2"/>
  <c r="I1968" i="2"/>
  <c r="I1969" i="2"/>
  <c r="I1970" i="2"/>
  <c r="I1971" i="2"/>
  <c r="I1972" i="2"/>
  <c r="I1973" i="2"/>
  <c r="I1974" i="2"/>
  <c r="I1975" i="2"/>
  <c r="I1976" i="2"/>
  <c r="I1977" i="2"/>
  <c r="I1978" i="2"/>
  <c r="I1979" i="2"/>
  <c r="I1980" i="2"/>
  <c r="I1981" i="2"/>
  <c r="I1982" i="2"/>
  <c r="I1983" i="2"/>
  <c r="I1984" i="2"/>
  <c r="I1985" i="2"/>
  <c r="I1986" i="2"/>
  <c r="I1987" i="2"/>
  <c r="I1988" i="2"/>
  <c r="I1989" i="2"/>
  <c r="I1990" i="2"/>
  <c r="I1991" i="2"/>
  <c r="I1992" i="2"/>
  <c r="I1993" i="2"/>
  <c r="I1994" i="2"/>
  <c r="I1995" i="2"/>
  <c r="I1996" i="2"/>
  <c r="I1997" i="2"/>
  <c r="I1998" i="2"/>
  <c r="I1999" i="2"/>
  <c r="I2000" i="2"/>
  <c r="I2001" i="2"/>
  <c r="I2002" i="2"/>
  <c r="I2003" i="2"/>
  <c r="I2004" i="2"/>
  <c r="I2005" i="2"/>
  <c r="I2006" i="2"/>
  <c r="I2007" i="2"/>
  <c r="I2008" i="2"/>
  <c r="I2009" i="2"/>
  <c r="I2010" i="2"/>
  <c r="I2011" i="2"/>
  <c r="I2012" i="2"/>
  <c r="I2013" i="2"/>
  <c r="I2014" i="2"/>
  <c r="I2015" i="2"/>
  <c r="I2016" i="2"/>
  <c r="I2017" i="2"/>
  <c r="I2018" i="2"/>
  <c r="I2019" i="2"/>
  <c r="I2020" i="2"/>
  <c r="I2021" i="2"/>
  <c r="I2022" i="2"/>
  <c r="I2023" i="2"/>
  <c r="I2024" i="2"/>
  <c r="I2025" i="2"/>
  <c r="I2026" i="2"/>
  <c r="I2027" i="2"/>
  <c r="I2028" i="2"/>
  <c r="I2029" i="2"/>
  <c r="I2030" i="2"/>
  <c r="I2031" i="2"/>
  <c r="I2032" i="2"/>
  <c r="I2033" i="2"/>
  <c r="I2034" i="2"/>
  <c r="I2035" i="2"/>
  <c r="I2036" i="2"/>
  <c r="I2037" i="2"/>
  <c r="I2038" i="2"/>
  <c r="I2039" i="2"/>
  <c r="I2040" i="2"/>
  <c r="I2041" i="2"/>
  <c r="I2042" i="2"/>
  <c r="I2043" i="2"/>
  <c r="I2044" i="2"/>
  <c r="I2045" i="2"/>
  <c r="I2046" i="2"/>
  <c r="I2047" i="2"/>
  <c r="I2048" i="2"/>
  <c r="I2049" i="2"/>
  <c r="I2050" i="2"/>
  <c r="I2051" i="2"/>
  <c r="I2052" i="2"/>
  <c r="I2053" i="2"/>
  <c r="I2054" i="2"/>
  <c r="I2055" i="2"/>
  <c r="I2056" i="2"/>
  <c r="I2057" i="2"/>
  <c r="I2058" i="2"/>
  <c r="I2059" i="2"/>
  <c r="I2060" i="2"/>
  <c r="I2061" i="2"/>
  <c r="I2062" i="2"/>
  <c r="I2063" i="2"/>
  <c r="I2064" i="2"/>
  <c r="I2065" i="2"/>
  <c r="I2066" i="2"/>
  <c r="I2067" i="2"/>
  <c r="I2068" i="2"/>
  <c r="I2069" i="2"/>
  <c r="I2070" i="2"/>
  <c r="I2071" i="2"/>
  <c r="I2072" i="2"/>
  <c r="I2073" i="2"/>
  <c r="I2074" i="2"/>
  <c r="I2075" i="2"/>
  <c r="I2076" i="2"/>
  <c r="I2077" i="2"/>
  <c r="I2078" i="2"/>
  <c r="I2079" i="2"/>
  <c r="I2080" i="2"/>
  <c r="I2081" i="2"/>
  <c r="I2082" i="2"/>
  <c r="I2083" i="2"/>
  <c r="I2084" i="2"/>
  <c r="I2085" i="2"/>
  <c r="I2086" i="2"/>
  <c r="I2087" i="2"/>
  <c r="I2088" i="2"/>
  <c r="I2089" i="2"/>
  <c r="I2090" i="2"/>
  <c r="I2091" i="2"/>
  <c r="I2092" i="2"/>
  <c r="I2093" i="2"/>
  <c r="I2094" i="2"/>
  <c r="I2095" i="2"/>
  <c r="I2096" i="2"/>
  <c r="I2097" i="2"/>
  <c r="I2098" i="2"/>
  <c r="I2099" i="2"/>
  <c r="I2100" i="2"/>
  <c r="I2101" i="2"/>
  <c r="I2102" i="2"/>
  <c r="I2103" i="2"/>
  <c r="I2104" i="2"/>
  <c r="I2105" i="2"/>
  <c r="I2106" i="2"/>
  <c r="I2107" i="2"/>
  <c r="I2108" i="2"/>
  <c r="I2109" i="2"/>
  <c r="I2110" i="2"/>
  <c r="I2111" i="2"/>
  <c r="I2112" i="2"/>
  <c r="I2113" i="2"/>
  <c r="I2114" i="2"/>
  <c r="I2115" i="2"/>
  <c r="I2116" i="2"/>
  <c r="I2117" i="2"/>
  <c r="I2118" i="2"/>
  <c r="I2119" i="2"/>
  <c r="I2120" i="2"/>
  <c r="I2121" i="2"/>
  <c r="I2122" i="2"/>
  <c r="I2123" i="2"/>
  <c r="I2124" i="2"/>
  <c r="I2125" i="2"/>
  <c r="I2126" i="2"/>
  <c r="I2127" i="2"/>
  <c r="I2128" i="2"/>
  <c r="I2129" i="2"/>
  <c r="I2130" i="2"/>
  <c r="I2131" i="2"/>
  <c r="I2132" i="2"/>
  <c r="I2133" i="2"/>
  <c r="I2134" i="2"/>
  <c r="I2135" i="2"/>
  <c r="I2136" i="2"/>
  <c r="I2137" i="2"/>
  <c r="I2138" i="2"/>
  <c r="I2139" i="2"/>
  <c r="I2140" i="2"/>
  <c r="I2141" i="2"/>
  <c r="I2142" i="2"/>
  <c r="I2143" i="2"/>
  <c r="I2144" i="2"/>
  <c r="I2145" i="2"/>
  <c r="I2146" i="2"/>
  <c r="I2147" i="2"/>
  <c r="I2148" i="2"/>
  <c r="I2149" i="2"/>
  <c r="I2150" i="2"/>
  <c r="I2151" i="2"/>
  <c r="I2152" i="2"/>
  <c r="I2153" i="2"/>
  <c r="I2154" i="2"/>
  <c r="I2155" i="2"/>
  <c r="I2156" i="2"/>
  <c r="E23" i="5"/>
  <c r="E7" i="5"/>
  <c r="E4" i="5"/>
  <c r="E14" i="5"/>
  <c r="E24" i="5"/>
  <c r="E17" i="5"/>
  <c r="E20" i="5"/>
  <c r="E19" i="5"/>
  <c r="E3" i="5"/>
  <c r="E26" i="5"/>
  <c r="E10" i="5"/>
  <c r="E12" i="5"/>
  <c r="E13" i="5"/>
  <c r="E8" i="5"/>
  <c r="E15" i="5"/>
  <c r="E22" i="5"/>
  <c r="E6" i="5"/>
  <c r="E25" i="5"/>
  <c r="E9" i="5"/>
  <c r="E27" i="5"/>
  <c r="E16" i="5"/>
  <c r="E18" i="5"/>
  <c r="E21" i="5"/>
  <c r="E5" i="5"/>
  <c r="E28" i="5"/>
  <c r="E11" i="5"/>
  <c r="E2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270480F-06CC-45AA-87AF-035CAA7197CE}" keepAlive="1" name="Consulta - EmpresaUsa" description="Conexión a la consulta 'EmpresaUsa' en el libro." type="5" refreshedVersion="8" background="1" saveData="1">
    <dbPr connection="Provider=Microsoft.Mashup.OleDb.1;Data Source=$Workbook$;Location=EmpresaUsa;Extended Properties=&quot;&quot;" command="SELECT * FROM [EmpresaUsa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<sst xmlns="http://schemas.openxmlformats.org/spreadsheetml/2006/main" count="13229" uniqueCount="258">
  <si>
    <t>CLAVEORDEN</t>
  </si>
  <si>
    <t>EMPLEADO</t>
  </si>
  <si>
    <t>FECHAORDEN</t>
  </si>
  <si>
    <t>COMPAÑIA</t>
  </si>
  <si>
    <t>CATEGORÍA</t>
  </si>
  <si>
    <t>PRODUCTO</t>
  </si>
  <si>
    <t>PRECIO</t>
  </si>
  <si>
    <t>CANTIDADSOLICITADA</t>
  </si>
  <si>
    <t>Steven Buchanan</t>
  </si>
  <si>
    <t>Vins et alcools Chevalier</t>
  </si>
  <si>
    <t>Dairy Products</t>
  </si>
  <si>
    <t>Queso Cabrales</t>
  </si>
  <si>
    <t>Grains/Cereals</t>
  </si>
  <si>
    <t>Singaporean Hokkien Fried Mee</t>
  </si>
  <si>
    <t>Mozzarella di Giovanni</t>
  </si>
  <si>
    <t>Michael Suyama</t>
  </si>
  <si>
    <t>Toms Spezialitäten</t>
  </si>
  <si>
    <t>Produce</t>
  </si>
  <si>
    <t>Tofu</t>
  </si>
  <si>
    <t>Manjimup Dried Apples</t>
  </si>
  <si>
    <t>Margaret Peacock</t>
  </si>
  <si>
    <t>Hanari Carnes</t>
  </si>
  <si>
    <t>Seafood</t>
  </si>
  <si>
    <t>Jack's New England Clam Chowder</t>
  </si>
  <si>
    <t>Condiments</t>
  </si>
  <si>
    <t>Louisiana Fiery Hot Pepper Sauce</t>
  </si>
  <si>
    <t>Janet Leverling</t>
  </si>
  <si>
    <t>Victuailles en stock</t>
  </si>
  <si>
    <t>Gustaf's Knäckebröd</t>
  </si>
  <si>
    <t>Ravioli Angelo</t>
  </si>
  <si>
    <t>Suprêmes délices</t>
  </si>
  <si>
    <t>Confections</t>
  </si>
  <si>
    <t>Sir Rodney's Marmalade</t>
  </si>
  <si>
    <t>Geitost</t>
  </si>
  <si>
    <t>Camembert Pierrot</t>
  </si>
  <si>
    <t>Gorgonzola Telino</t>
  </si>
  <si>
    <t>Beverages</t>
  </si>
  <si>
    <t>Chartreuse verte</t>
  </si>
  <si>
    <t>Maxilaku</t>
  </si>
  <si>
    <t>Chop-suey Chinese</t>
  </si>
  <si>
    <t>Guaraná Fantástica</t>
  </si>
  <si>
    <t>Meat/Poultry</t>
  </si>
  <si>
    <t>Pâté chinois</t>
  </si>
  <si>
    <t>Longlife Tofu</t>
  </si>
  <si>
    <t>Anne Dodsworth</t>
  </si>
  <si>
    <t>Richter Supermarkt</t>
  </si>
  <si>
    <t>Chang</t>
  </si>
  <si>
    <t>Pavlova</t>
  </si>
  <si>
    <t>Inlagd Sill</t>
  </si>
  <si>
    <t>Raclette Courdavault</t>
  </si>
  <si>
    <t>Wellington Importadora</t>
  </si>
  <si>
    <t>Perth Pasties</t>
  </si>
  <si>
    <t>Original Frankfurter grüne Soße</t>
  </si>
  <si>
    <t>HILARION-Abastos</t>
  </si>
  <si>
    <t>Schoggi Schokolade</t>
  </si>
  <si>
    <t>Nancy Davolio</t>
  </si>
  <si>
    <t>Ernst Handel</t>
  </si>
  <si>
    <t>Chef Anton's Gumbo Mix</t>
  </si>
  <si>
    <t>Mascarpone Fabioli</t>
  </si>
  <si>
    <t>Centro comercial Moctezuma</t>
  </si>
  <si>
    <t>Sir Rodney's Scones</t>
  </si>
  <si>
    <t>Gravad lax</t>
  </si>
  <si>
    <t>Ottilies Käseladen</t>
  </si>
  <si>
    <t>Tarte au sucre</t>
  </si>
  <si>
    <t>Outback Lager</t>
  </si>
  <si>
    <t>Que Delícia</t>
  </si>
  <si>
    <t>Steeleye Stout</t>
  </si>
  <si>
    <t>Laura Callahan</t>
  </si>
  <si>
    <t>Rattlesnake Canyon Grocery</t>
  </si>
  <si>
    <t>Uncle Bob's Organic Dried Pears</t>
  </si>
  <si>
    <t>Gnocchi di nonna Alice</t>
  </si>
  <si>
    <t>Nord-Ost Matjeshering</t>
  </si>
  <si>
    <t>Folk och fä HB</t>
  </si>
  <si>
    <t>Andrew Fuller</t>
  </si>
  <si>
    <t>Blondesddsl père et fils</t>
  </si>
  <si>
    <t>Alice Mutton</t>
  </si>
  <si>
    <t>Wartian Herkku</t>
  </si>
  <si>
    <t>Queso Manchego La Pastora</t>
  </si>
  <si>
    <t>Frankenversand</t>
  </si>
  <si>
    <t>Boston Crab Meat</t>
  </si>
  <si>
    <t>Lakkalikööri</t>
  </si>
  <si>
    <t>GROSELLA-Restaurante</t>
  </si>
  <si>
    <t>Thüringer Rostbratwurst</t>
  </si>
  <si>
    <t>White Clover Markets</t>
  </si>
  <si>
    <t>Ipoh Coffee</t>
  </si>
  <si>
    <t>Split Rail Beer &amp; Ale</t>
  </si>
  <si>
    <t>QUICK-Stop</t>
  </si>
  <si>
    <t>Ikura</t>
  </si>
  <si>
    <t>Flotemysost</t>
  </si>
  <si>
    <t>Magazzini Alimentari Riuniti</t>
  </si>
  <si>
    <t>Tortuga Restaurante</t>
  </si>
  <si>
    <t>Konbu</t>
  </si>
  <si>
    <t>Morgenstern Gesundkost</t>
  </si>
  <si>
    <t>Rössle Sauerkraut</t>
  </si>
  <si>
    <t>Berglunds snabbköp</t>
  </si>
  <si>
    <t>Gula Malacca</t>
  </si>
  <si>
    <t>Vegie-spread</t>
  </si>
  <si>
    <t>Röd Kaviar</t>
  </si>
  <si>
    <t>Lehmanns Marktstand</t>
  </si>
  <si>
    <t>Rhönbräu Klosterbier</t>
  </si>
  <si>
    <t>Romero y tomillo</t>
  </si>
  <si>
    <t>Teatime Chocolate Biscuits</t>
  </si>
  <si>
    <t>LILA-Supermercado</t>
  </si>
  <si>
    <t>Genen Shouyu</t>
  </si>
  <si>
    <t>Laughing Lumberjack Lager</t>
  </si>
  <si>
    <t>Chai</t>
  </si>
  <si>
    <t>Ricardo Adocicados</t>
  </si>
  <si>
    <t>Sasquatch Ale</t>
  </si>
  <si>
    <t>Spegesild</t>
  </si>
  <si>
    <t>Reggiani Caseifici</t>
  </si>
  <si>
    <t>Tourtière</t>
  </si>
  <si>
    <t>Scottish Longbreads</t>
  </si>
  <si>
    <t>Robert King</t>
  </si>
  <si>
    <t>B's Beverages</t>
  </si>
  <si>
    <t>Aniseed Syrup</t>
  </si>
  <si>
    <t>Wimmers gute Semmelknödel</t>
  </si>
  <si>
    <t>Comércio Mineiro</t>
  </si>
  <si>
    <t>Tradição Hipermercados</t>
  </si>
  <si>
    <t>Carnarvon Tigers</t>
  </si>
  <si>
    <t>Gudbrandsdalsost</t>
  </si>
  <si>
    <t>Hungry Owl All-Night Grocers</t>
  </si>
  <si>
    <t>Louisiana Hot Spiced Okra</t>
  </si>
  <si>
    <t>Die Wandernde Kuh</t>
  </si>
  <si>
    <t>Godos Cocina Típica</t>
  </si>
  <si>
    <t>Old World Delicatessen</t>
  </si>
  <si>
    <t>Lonesome Pine Restaurant</t>
  </si>
  <si>
    <t>Ana Trujillo Emparedados y helados</t>
  </si>
  <si>
    <t>Chef Anton's Cajun Seasoning</t>
  </si>
  <si>
    <t>Grandma's Boysenberry Spread</t>
  </si>
  <si>
    <t>The Big Cheese</t>
  </si>
  <si>
    <t>Du monde entier</t>
  </si>
  <si>
    <t>Escargots de Bourgogne</t>
  </si>
  <si>
    <t>Island Trading</t>
  </si>
  <si>
    <t>Pericles Comidas clásicas</t>
  </si>
  <si>
    <t>Filo Mix</t>
  </si>
  <si>
    <t>Königlich Essen</t>
  </si>
  <si>
    <t>NuNuCa Nuß-Nougat-Creme</t>
  </si>
  <si>
    <t>Save-a-lot Markets</t>
  </si>
  <si>
    <t>Bólido Comidas preparadas</t>
  </si>
  <si>
    <t>Furia Bacalhau e Frutos do Mar</t>
  </si>
  <si>
    <t>Côte de Blaye</t>
  </si>
  <si>
    <t>Gumbär Gummibärchen</t>
  </si>
  <si>
    <t>Bon app'</t>
  </si>
  <si>
    <t>Mère Paillarde</t>
  </si>
  <si>
    <t>Zaanse koeken</t>
  </si>
  <si>
    <t>Princesa Isabel Vinhos</t>
  </si>
  <si>
    <t>Tunnbröd</t>
  </si>
  <si>
    <t>Simons bistro</t>
  </si>
  <si>
    <t>Northwoods Cranberry Sauce</t>
  </si>
  <si>
    <t>Familia Arquibaldo</t>
  </si>
  <si>
    <t>La maison d'Asie</t>
  </si>
  <si>
    <t>Valkoinen suklaa</t>
  </si>
  <si>
    <t>Piccolo und mehr</t>
  </si>
  <si>
    <t>Around the Horn</t>
  </si>
  <si>
    <t>Seven Seas Imports</t>
  </si>
  <si>
    <t>Drachenblut Delikatessen</t>
  </si>
  <si>
    <t>Eastern Connection</t>
  </si>
  <si>
    <t>Antonio Moreno Taquería</t>
  </si>
  <si>
    <t>Galería del gastrónomo</t>
  </si>
  <si>
    <t>Vaffeljernet</t>
  </si>
  <si>
    <t>Queen Cozinha</t>
  </si>
  <si>
    <t>Wolski  Zajazd</t>
  </si>
  <si>
    <t>Hungry Coyote Import Store</t>
  </si>
  <si>
    <t>Santé Gourmet</t>
  </si>
  <si>
    <t>Rogede sild</t>
  </si>
  <si>
    <t>Bottom-Dollar Markets</t>
  </si>
  <si>
    <t>Chocolade</t>
  </si>
  <si>
    <t>LINO-Delicateses</t>
  </si>
  <si>
    <t>Folies gourmandes</t>
  </si>
  <si>
    <t>Océano Atlántico Ltda.</t>
  </si>
  <si>
    <t>Sirop d'érable</t>
  </si>
  <si>
    <t>Mishi Kobe Niku</t>
  </si>
  <si>
    <t>Franchi S.p.A.</t>
  </si>
  <si>
    <t>Gourmet Lanchonetes</t>
  </si>
  <si>
    <t>Consolidated Holdings</t>
  </si>
  <si>
    <t>Rancho grande</t>
  </si>
  <si>
    <t>Lazy K Kountry Store</t>
  </si>
  <si>
    <t>Laughing Bacchus Wine Cellars</t>
  </si>
  <si>
    <t>Blauer See Delikatessen</t>
  </si>
  <si>
    <t>North/South</t>
  </si>
  <si>
    <t>Cactus Comidas para llevar</t>
  </si>
  <si>
    <t>Great Lakes Food Market</t>
  </si>
  <si>
    <t>Maison Dewey</t>
  </si>
  <si>
    <t>Trail's Head Gourmet Provisioners</t>
  </si>
  <si>
    <t>Let's Stop N Shop</t>
  </si>
  <si>
    <t>Wilman Kala</t>
  </si>
  <si>
    <t>The Cracker Box</t>
  </si>
  <si>
    <t>Alfreds Futterkiste</t>
  </si>
  <si>
    <t>France restauration</t>
  </si>
  <si>
    <t>Spécialités du monde</t>
  </si>
  <si>
    <t>La corne d'abondance</t>
  </si>
  <si>
    <t>SUBTOTAL</t>
  </si>
  <si>
    <t>REGIÓN</t>
  </si>
  <si>
    <t>ESTADO</t>
  </si>
  <si>
    <t>Centronorte</t>
  </si>
  <si>
    <t>Aguascalientes</t>
  </si>
  <si>
    <t>Norte</t>
  </si>
  <si>
    <t>Baja California</t>
  </si>
  <si>
    <t>Baja California Sur</t>
  </si>
  <si>
    <t>Sureste</t>
  </si>
  <si>
    <t>Campeche</t>
  </si>
  <si>
    <t>Sur</t>
  </si>
  <si>
    <t>Chiapas</t>
  </si>
  <si>
    <t>Chihuahua</t>
  </si>
  <si>
    <t>Centrosur</t>
  </si>
  <si>
    <t>Ciudad de México</t>
  </si>
  <si>
    <t>Coahuila</t>
  </si>
  <si>
    <t>Durango</t>
  </si>
  <si>
    <t>Guerrero</t>
  </si>
  <si>
    <t>Oriente</t>
  </si>
  <si>
    <t>Hidalgo</t>
  </si>
  <si>
    <t>México</t>
  </si>
  <si>
    <t>Morelos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</si>
  <si>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</si>
  <si>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</si>
  <si>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</si>
  <si>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</si>
  <si>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</si>
  <si>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</si>
  <si>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</si>
  <si>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</si>
  <si>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</si>
  <si>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</si>
  <si>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</si>
  <si>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</si>
  <si>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</si>
  <si>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</si>
  <si>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Etiquetas de fila</t>
  </si>
  <si>
    <t>Total general</t>
  </si>
  <si>
    <t>Suma de CANTIDADSOLICITADA</t>
  </si>
  <si>
    <t>Suma de SUBTOTAL</t>
  </si>
  <si>
    <t>jul</t>
  </si>
  <si>
    <t>ago</t>
  </si>
  <si>
    <t>sep</t>
  </si>
  <si>
    <t>oct</t>
  </si>
  <si>
    <t>nov</t>
  </si>
  <si>
    <t>dic</t>
  </si>
  <si>
    <t>ene</t>
  </si>
  <si>
    <t>feb</t>
  </si>
  <si>
    <t>mar</t>
  </si>
  <si>
    <t>abr</t>
  </si>
  <si>
    <t>may</t>
  </si>
  <si>
    <t>jun</t>
  </si>
  <si>
    <t>Comisión</t>
  </si>
  <si>
    <t>Suma de CLAVEORDEN</t>
  </si>
  <si>
    <t>Suma de PRECIO</t>
  </si>
  <si>
    <t>1996</t>
  </si>
  <si>
    <t>1997</t>
  </si>
  <si>
    <t>1998</t>
  </si>
  <si>
    <t>Trim.3</t>
  </si>
  <si>
    <t>Trim.4</t>
  </si>
  <si>
    <t>Trim.1</t>
  </si>
  <si>
    <t>Trim.2</t>
  </si>
  <si>
    <t>Categoría</t>
  </si>
  <si>
    <t>Monto de venta</t>
  </si>
  <si>
    <t>Monto total de venta</t>
  </si>
  <si>
    <t>Indice</t>
  </si>
  <si>
    <t>Celda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</si>
</sst>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80A]* #,##0.00_-;\-[$$-80A]* #,##0.00_-;_-[$$-80A]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499984740745262"/>
        <bgColor theme="9" tint="-0.499984740745262"/>
      </patternFill>
    </fill>
    <fill>
      <patternFill patternType="solid">
        <fgColor theme="9" tint="0.59999389629810485"/>
        <bgColor theme="9" tint="0.59999389629810485"/>
      </patternFill>
    </fill>
  </fills>
  <borders count="3">
    <border>
      <left/>
      <right/>
      <top/>
      <bottom/>
      <diagonal/>
    </border>
    <border>
      <left/>
      <right/>
      <top/>
      <bottom style="thin">
        <color theme="9"/>
      </bottom>
      <diagonal/>
    </border>
    <border>
      <left/>
      <right/>
      <top style="thin">
        <color theme="9" tint="0.79998168889431442"/>
      </top>
      <bottom style="thin">
        <color theme="9" tint="0.79998168889431442"/>
      </bottom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1" fillId="2" borderId="1" xfId="0" applyFont="1" applyFill="1" applyBorder="1"/>
    <xf numFmtId="0" fontId="0" fillId="3" borderId="2" xfId="0" applyFill="1" applyBorder="1" applyAlignment="1">
      <alignment horizontal="left"/>
    </xf>
    <xf numFmtId="0" fontId="0" fillId="3" borderId="2" xfId="0" applyFill="1" applyBorder="1"/>
    <xf numFmtId="164" fontId="0" fillId="0" borderId="0" xfId="0" applyNumberFormat="1"/>
    <xf numFmtId="0" fontId="2" fillId="0" borderId="0" xfId="0" applyFont="1"/>
    <xf numFmtId="164" fontId="0" fillId="3" borderId="2" xfId="0" applyNumberFormat="1" applyFill="1" applyBorder="1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</dxfs>
  <tableStyles count="0" defaultTableStyle="TableStyleMedium2" defaultPivotStyle="PivotStyleLight16"/>
  <colors>
    <mruColors>
      <color rgb="FF006600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07/relationships/slicerCache" Target="slicerCaches/slicerCache1.xml"/><Relationship Id="rId18" Type="http://schemas.microsoft.com/office/2011/relationships/timelineCache" Target="timelineCaches/timelineCache1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microsoft.com/office/2007/relationships/slicerCache" Target="slicerCaches/slicerCache5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microsoft.com/office/2007/relationships/slicerCache" Target="slicerCaches/slicerCache4.xml"/><Relationship Id="rId20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microsoft.com/office/2007/relationships/slicerCache" Target="slicerCaches/slicerCache3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07/relationships/slicerCache" Target="slicerCaches/slicerCache2.xml"/><Relationship Id="rId22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[Actividad - copia.xlsx]Ventas por empleado!TablaDinámica3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Ventas</a:t>
            </a:r>
            <a:r>
              <a:rPr lang="es-MX" baseline="0"/>
              <a:t> por empleado</a:t>
            </a:r>
            <a:endParaRPr lang="es-MX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ivotFmts>
      <c:pivotFmt>
        <c:idx val="0"/>
        <c:spPr>
          <a:solidFill>
            <a:schemeClr val="accent6">
              <a:alpha val="85000"/>
            </a:schemeClr>
          </a:solidFill>
          <a:ln w="9525" cap="flat" cmpd="sng" algn="ctr">
            <a:solidFill>
              <a:schemeClr val="accent6">
                <a:lumMod val="75000"/>
              </a:schemeClr>
            </a:solidFill>
            <a:round/>
          </a:ln>
          <a:effectLst/>
          <a:sp3d contourW="9525">
            <a:contourClr>
              <a:schemeClr val="accent1">
                <a:lumMod val="75000"/>
              </a:schemeClr>
            </a:contourClr>
          </a:sp3d>
        </c:spPr>
        <c:marker>
          <c:symbol val="circle"/>
          <c:size val="6"/>
          <c:spPr>
            <a:solidFill>
              <a:schemeClr val="accent6">
                <a:alpha val="85000"/>
              </a:schemeClr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>
              <a:alpha val="85000"/>
            </a:schemeClr>
          </a:solidFill>
          <a:ln w="9525" cap="flat" cmpd="sng" algn="ctr">
            <a:solidFill>
              <a:schemeClr val="accent6">
                <a:lumMod val="75000"/>
              </a:schemeClr>
            </a:solidFill>
            <a:round/>
          </a:ln>
          <a:effectLst/>
          <a:sp3d contourW="9525">
            <a:contourClr>
              <a:schemeClr val="accent1">
                <a:lumMod val="75000"/>
              </a:schemeClr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>
              <a:alpha val="85000"/>
            </a:schemeClr>
          </a:solidFill>
          <a:ln w="9525" cap="flat" cmpd="sng" algn="ctr">
            <a:solidFill>
              <a:schemeClr val="accent6">
                <a:lumMod val="75000"/>
              </a:schemeClr>
            </a:solidFill>
            <a:round/>
          </a:ln>
          <a:effectLst/>
          <a:sp3d contourW="9525">
            <a:contourClr>
              <a:schemeClr val="accent6">
                <a:lumMod val="75000"/>
              </a:schemeClr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0"/>
      <c:rotY val="0"/>
      <c:depthPercent val="60"/>
      <c:rAngAx val="0"/>
      <c:perspective val="100"/>
    </c:view3D>
    <c:floor>
      <c:thickness val="0"/>
      <c:spPr>
        <a:solidFill>
          <a:schemeClr val="lt1">
            <a:lumMod val="95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'Ventas por empleado'!$B$1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6">
                <a:alpha val="85000"/>
              </a:schemeClr>
            </a:solidFill>
            <a:ln w="9525" cap="flat" cmpd="sng" algn="ctr">
              <a:solidFill>
                <a:schemeClr val="accent6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6">
                  <a:lumMod val="75000"/>
                </a:schemeClr>
              </a:contourClr>
            </a:sp3d>
          </c:spPr>
          <c:invertIfNegative val="0"/>
          <c:cat>
            <c:strRef>
              <c:f>'Ventas por empleado'!$A$2:$A$11</c:f>
              <c:strCache>
                <c:ptCount val="9"/>
                <c:pt idx="0">
                  <c:v>Andrew Fuller</c:v>
                </c:pt>
                <c:pt idx="1">
                  <c:v>Anne Dodsworth</c:v>
                </c:pt>
                <c:pt idx="2">
                  <c:v>Janet Leverling</c:v>
                </c:pt>
                <c:pt idx="3">
                  <c:v>Laura Callahan</c:v>
                </c:pt>
                <c:pt idx="4">
                  <c:v>Margaret Peacock</c:v>
                </c:pt>
                <c:pt idx="5">
                  <c:v>Michael Suyama</c:v>
                </c:pt>
                <c:pt idx="6">
                  <c:v>Nancy Davolio</c:v>
                </c:pt>
                <c:pt idx="7">
                  <c:v>Robert King</c:v>
                </c:pt>
                <c:pt idx="8">
                  <c:v>Steven Buchanan</c:v>
                </c:pt>
              </c:strCache>
            </c:strRef>
          </c:cat>
          <c:val>
            <c:numRef>
              <c:f>'Ventas por empleado'!$B$2:$B$11</c:f>
              <c:numCache>
                <c:formatCode>_-[$$-80A]* #,##0.00_-;\-[$$-80A]* #,##0.00_-;_-[$$-80A]* "-"??_-;_-@_-</c:formatCode>
                <c:ptCount val="9"/>
                <c:pt idx="0">
                  <c:v>231074.03799999997</c:v>
                </c:pt>
                <c:pt idx="1">
                  <c:v>107853.19999999998</c:v>
                </c:pt>
                <c:pt idx="2">
                  <c:v>276966.69000000006</c:v>
                </c:pt>
                <c:pt idx="3">
                  <c:v>173291.33899999998</c:v>
                </c:pt>
                <c:pt idx="4">
                  <c:v>325243.685</c:v>
                </c:pt>
                <c:pt idx="5">
                  <c:v>101657.52999999998</c:v>
                </c:pt>
                <c:pt idx="6">
                  <c:v>262786.82299999992</c:v>
                </c:pt>
                <c:pt idx="7">
                  <c:v>183684.78700000004</c:v>
                </c:pt>
                <c:pt idx="8">
                  <c:v>98238.074999999968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85-4942-8C92-74D5A1C4DC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5"/>
        <c:shape val="box"/>
        <c:axId val="714605488"/>
        <c:axId val="869358144"/>
        <c:axId val="0"/>
      </c:bar3DChart>
      <c:catAx>
        <c:axId val="714605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869358144"/>
        <c:crosses val="autoZero"/>
        <c:auto val="1"/>
        <c:lblAlgn val="ctr"/>
        <c:lblOffset val="100"/>
        <c:noMultiLvlLbl val="0"/>
      </c:catAx>
      <c:valAx>
        <c:axId val="869358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$-80A]* #,##0.00_-;\-[$$-80A]* #,##0.00_-;_-[$$-80A]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714605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[Actividad - copia.xlsx]Venta mensual!TablaDinámica6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Ventas mensuales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>
              <a:alpha val="85000"/>
            </a:schemeClr>
          </a:solidFill>
          <a:ln w="9525" cap="flat" cmpd="sng" algn="ctr">
            <a:solidFill>
              <a:schemeClr val="accent6">
                <a:lumMod val="75000"/>
              </a:schemeClr>
            </a:solidFill>
            <a:round/>
          </a:ln>
          <a:effectLst/>
          <a:sp3d contourW="9525">
            <a:contourClr>
              <a:schemeClr val="accent6">
                <a:lumMod val="75000"/>
              </a:schemeClr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0"/>
      <c:rotY val="0"/>
      <c:depthPercent val="60"/>
      <c:rAngAx val="0"/>
      <c:perspective val="100"/>
    </c:view3D>
    <c:floor>
      <c:thickness val="0"/>
      <c:spPr>
        <a:solidFill>
          <a:schemeClr val="lt1">
            <a:lumMod val="95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'Venta mensual'!$B$1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6">
                <a:alpha val="85000"/>
              </a:schemeClr>
            </a:solidFill>
            <a:ln w="9525" cap="flat" cmpd="sng" algn="ctr">
              <a:solidFill>
                <a:schemeClr val="accent6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6">
                  <a:lumMod val="75000"/>
                </a:schemeClr>
              </a:contourClr>
            </a:sp3d>
          </c:spPr>
          <c:invertIfNegative val="0"/>
          <c:cat>
            <c:strRef>
              <c:f>'Venta mensual'!$A$2:$A$14</c:f>
              <c:strCache>
                <c:ptCount val="12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dic</c:v>
                </c:pt>
              </c:strCache>
            </c:strRef>
          </c:cat>
          <c:val>
            <c:numRef>
              <c:f>'Venta mensual'!$B$2:$B$14</c:f>
              <c:numCache>
                <c:formatCode>_-[$$-80A]* #,##0.00_-;\-[$$-80A]* #,##0.00_-;_-[$$-80A]* "-"??_-;_-@_-</c:formatCode>
                <c:ptCount val="12"/>
                <c:pt idx="0">
                  <c:v>217811.77600000004</c:v>
                </c:pt>
                <c:pt idx="1">
                  <c:v>189499.89499999996</c:v>
                </c:pt>
                <c:pt idx="2">
                  <c:v>194746.95499999999</c:v>
                </c:pt>
                <c:pt idx="3">
                  <c:v>247428.93500000006</c:v>
                </c:pt>
                <c:pt idx="4">
                  <c:v>99739.067999999985</c:v>
                </c:pt>
                <c:pt idx="5">
                  <c:v>50814.39999999998</c:v>
                </c:pt>
                <c:pt idx="6">
                  <c:v>111354.13899999998</c:v>
                </c:pt>
                <c:pt idx="7">
                  <c:v>99568.417000000001</c:v>
                </c:pt>
                <c:pt idx="8">
                  <c:v>113579.72599999997</c:v>
                </c:pt>
                <c:pt idx="9">
                  <c:v>144991.72999999998</c:v>
                </c:pt>
                <c:pt idx="10">
                  <c:v>124302.56799999996</c:v>
                </c:pt>
                <c:pt idx="11">
                  <c:v>166958.55799999999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52-47CC-8E19-226790922A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5"/>
        <c:shape val="box"/>
        <c:axId val="877286752"/>
        <c:axId val="620157120"/>
        <c:axId val="0"/>
      </c:bar3DChart>
      <c:catAx>
        <c:axId val="877286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620157120"/>
        <c:crosses val="autoZero"/>
        <c:auto val="1"/>
        <c:lblAlgn val="ctr"/>
        <c:lblOffset val="100"/>
        <c:noMultiLvlLbl val="0"/>
      </c:catAx>
      <c:valAx>
        <c:axId val="620157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$-80A]* #,##0.00_-;\-[$$-80A]* #,##0.00_-;_-[$$-80A]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87728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[Actividad - copia.xlsx]Top 10!TablaDinámica5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Top 10 productos más vendidos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>
              <a:alpha val="85000"/>
            </a:schemeClr>
          </a:solidFill>
          <a:ln w="9525" cap="flat" cmpd="sng" algn="ctr">
            <a:solidFill>
              <a:schemeClr val="accent6">
                <a:lumMod val="75000"/>
              </a:schemeClr>
            </a:solidFill>
            <a:round/>
          </a:ln>
          <a:effectLst/>
          <a:sp3d contourW="9525">
            <a:contourClr>
              <a:schemeClr val="accent6">
                <a:lumMod val="75000"/>
              </a:schemeClr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0"/>
      <c:rotY val="0"/>
      <c:depthPercent val="60"/>
      <c:rAngAx val="0"/>
      <c:perspective val="100"/>
    </c:view3D>
    <c:floor>
      <c:thickness val="0"/>
      <c:spPr>
        <a:solidFill>
          <a:schemeClr val="lt1">
            <a:lumMod val="95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'Top 10'!$B$1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6">
                <a:alpha val="85000"/>
              </a:schemeClr>
            </a:solidFill>
            <a:ln w="9525" cap="flat" cmpd="sng" algn="ctr">
              <a:solidFill>
                <a:schemeClr val="accent6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6">
                  <a:lumMod val="75000"/>
                </a:schemeClr>
              </a:contourClr>
            </a:sp3d>
          </c:spPr>
          <c:invertIfNegative val="0"/>
          <c:cat>
            <c:strRef>
              <c:f>'Top 10'!$A$2:$A$13</c:f>
              <c:strCache>
                <c:ptCount val="11"/>
                <c:pt idx="0">
                  <c:v>Camembert Pierrot</c:v>
                </c:pt>
                <c:pt idx="1">
                  <c:v>Raclette Courdavault</c:v>
                </c:pt>
                <c:pt idx="2">
                  <c:v>Gorgonzola Telino</c:v>
                </c:pt>
                <c:pt idx="3">
                  <c:v>Gnocchi di nonna Alice</c:v>
                </c:pt>
                <c:pt idx="4">
                  <c:v>Pavlova</c:v>
                </c:pt>
                <c:pt idx="5">
                  <c:v>Rhönbräu Klosterbier</c:v>
                </c:pt>
                <c:pt idx="6">
                  <c:v>Guaraná Fantástica</c:v>
                </c:pt>
                <c:pt idx="7">
                  <c:v>Boston Crab Meat</c:v>
                </c:pt>
                <c:pt idx="8">
                  <c:v>Tarte au sucre</c:v>
                </c:pt>
                <c:pt idx="9">
                  <c:v>Flotemysost</c:v>
                </c:pt>
                <c:pt idx="10">
                  <c:v>Chang</c:v>
                </c:pt>
              </c:strCache>
            </c:strRef>
          </c:cat>
          <c:val>
            <c:numRef>
              <c:f>'Top 10'!$B$2:$B$13</c:f>
              <c:numCache>
                <c:formatCode>General</c:formatCode>
                <c:ptCount val="11"/>
                <c:pt idx="0">
                  <c:v>1577</c:v>
                </c:pt>
                <c:pt idx="1">
                  <c:v>1496</c:v>
                </c:pt>
                <c:pt idx="2">
                  <c:v>1397</c:v>
                </c:pt>
                <c:pt idx="3">
                  <c:v>1263</c:v>
                </c:pt>
                <c:pt idx="4">
                  <c:v>1158</c:v>
                </c:pt>
                <c:pt idx="5">
                  <c:v>1155</c:v>
                </c:pt>
                <c:pt idx="6">
                  <c:v>1125</c:v>
                </c:pt>
                <c:pt idx="7">
                  <c:v>1103</c:v>
                </c:pt>
                <c:pt idx="8">
                  <c:v>1083</c:v>
                </c:pt>
                <c:pt idx="9">
                  <c:v>1057</c:v>
                </c:pt>
                <c:pt idx="10">
                  <c:v>1057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002-43CF-9716-C62BFF3F94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5"/>
        <c:shape val="box"/>
        <c:axId val="786502128"/>
        <c:axId val="899209888"/>
        <c:axId val="0"/>
      </c:bar3DChart>
      <c:catAx>
        <c:axId val="786502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899209888"/>
        <c:crosses val="autoZero"/>
        <c:auto val="1"/>
        <c:lblAlgn val="ctr"/>
        <c:lblOffset val="100"/>
        <c:noMultiLvlLbl val="0"/>
      </c:catAx>
      <c:valAx>
        <c:axId val="899209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786502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[Actividad - copia.xlsx]Monto por categoría!TablaDinámica7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Montos por categoría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>
              <a:alpha val="85000"/>
            </a:schemeClr>
          </a:solidFill>
          <a:ln w="9525" cap="flat" cmpd="sng" algn="ctr">
            <a:solidFill>
              <a:schemeClr val="accent6">
                <a:lumMod val="75000"/>
              </a:schemeClr>
            </a:solidFill>
            <a:round/>
          </a:ln>
          <a:effectLst/>
          <a:sp3d contourW="9525">
            <a:contourClr>
              <a:schemeClr val="accent6">
                <a:lumMod val="75000"/>
              </a:schemeClr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0"/>
      <c:rotY val="0"/>
      <c:depthPercent val="60"/>
      <c:rAngAx val="0"/>
      <c:perspective val="100"/>
    </c:view3D>
    <c:floor>
      <c:thickness val="0"/>
      <c:spPr>
        <a:solidFill>
          <a:schemeClr val="lt1">
            <a:lumMod val="95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'Monto por categoría'!$B$1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6">
                <a:alpha val="85000"/>
              </a:schemeClr>
            </a:solidFill>
            <a:ln w="9525" cap="flat" cmpd="sng" algn="ctr">
              <a:solidFill>
                <a:schemeClr val="accent6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6">
                  <a:lumMod val="75000"/>
                </a:schemeClr>
              </a:contourClr>
            </a:sp3d>
          </c:spPr>
          <c:invertIfNegative val="0"/>
          <c:cat>
            <c:strRef>
              <c:f>'Monto por categoría'!$A$2:$A$10</c:f>
              <c:strCache>
                <c:ptCount val="8"/>
                <c:pt idx="0">
                  <c:v>Grains/Cereals</c:v>
                </c:pt>
                <c:pt idx="1">
                  <c:v>Produce</c:v>
                </c:pt>
                <c:pt idx="2">
                  <c:v>Condiments</c:v>
                </c:pt>
                <c:pt idx="3">
                  <c:v>Seafood</c:v>
                </c:pt>
                <c:pt idx="4">
                  <c:v>Confections</c:v>
                </c:pt>
                <c:pt idx="5">
                  <c:v>Meat/Poultry</c:v>
                </c:pt>
                <c:pt idx="6">
                  <c:v>Dairy Products</c:v>
                </c:pt>
                <c:pt idx="7">
                  <c:v>Beverages</c:v>
                </c:pt>
              </c:strCache>
            </c:strRef>
          </c:cat>
          <c:val>
            <c:numRef>
              <c:f>'Monto por categoría'!$B$2:$B$10</c:f>
              <c:numCache>
                <c:formatCode>_-[$$-80A]* #,##0.00_-;\-[$$-80A]* #,##0.00_-;_-[$$-80A]* "-"??_-;_-@_-</c:formatCode>
                <c:ptCount val="8"/>
                <c:pt idx="0">
                  <c:v>130944.83999999998</c:v>
                </c:pt>
                <c:pt idx="1">
                  <c:v>136849.18</c:v>
                </c:pt>
                <c:pt idx="2">
                  <c:v>147803.17500000005</c:v>
                </c:pt>
                <c:pt idx="3">
                  <c:v>184110.01699999996</c:v>
                </c:pt>
                <c:pt idx="4">
                  <c:v>230228.8299999999</c:v>
                </c:pt>
                <c:pt idx="5">
                  <c:v>231645.44</c:v>
                </c:pt>
                <c:pt idx="6">
                  <c:v>326729.64999999997</c:v>
                </c:pt>
                <c:pt idx="7">
                  <c:v>372485.03499999997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2E3-4A5C-9339-5304E7B604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5"/>
        <c:shape val="box"/>
        <c:axId val="877306240"/>
        <c:axId val="599457824"/>
        <c:axId val="0"/>
      </c:bar3DChart>
      <c:catAx>
        <c:axId val="877306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99457824"/>
        <c:crosses val="autoZero"/>
        <c:auto val="1"/>
        <c:lblAlgn val="ctr"/>
        <c:lblOffset val="100"/>
        <c:noMultiLvlLbl val="0"/>
      </c:catAx>
      <c:valAx>
        <c:axId val="59945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$-80A]* #,##0.00_-;\-[$$-80A]* #,##0.00_-;_-[$$-80A]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877306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[Actividad - copia.xlsx]Ventas por categoría!TablaDinámica4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Cantidad de ventas por categorías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>
              <a:alpha val="85000"/>
            </a:schemeClr>
          </a:solidFill>
          <a:ln w="9525" cap="flat" cmpd="sng" algn="ctr">
            <a:solidFill>
              <a:schemeClr val="accent6">
                <a:lumMod val="75000"/>
              </a:schemeClr>
            </a:solidFill>
            <a:round/>
          </a:ln>
          <a:effectLst/>
          <a:sp3d contourW="9525">
            <a:contourClr>
              <a:schemeClr val="accent6">
                <a:lumMod val="75000"/>
              </a:schemeClr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0"/>
      <c:rotY val="0"/>
      <c:depthPercent val="60"/>
      <c:rAngAx val="0"/>
      <c:perspective val="100"/>
    </c:view3D>
    <c:floor>
      <c:thickness val="0"/>
      <c:spPr>
        <a:solidFill>
          <a:schemeClr val="lt1">
            <a:lumMod val="95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1013648293963255"/>
          <c:y val="0.26738225430154566"/>
          <c:w val="0.74845603674540684"/>
          <c:h val="0.31905402449693787"/>
        </c:manualLayout>
      </c:layout>
      <c:bar3DChart>
        <c:barDir val="col"/>
        <c:grouping val="clustered"/>
        <c:varyColors val="0"/>
        <c:ser>
          <c:idx val="0"/>
          <c:order val="0"/>
          <c:tx>
            <c:strRef>
              <c:f>'Ventas por categoría'!$B$1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6">
                <a:alpha val="85000"/>
              </a:schemeClr>
            </a:solidFill>
            <a:ln w="9525" cap="flat" cmpd="sng" algn="ctr">
              <a:solidFill>
                <a:schemeClr val="accent6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6">
                  <a:lumMod val="75000"/>
                </a:schemeClr>
              </a:contourClr>
            </a:sp3d>
          </c:spPr>
          <c:invertIfNegative val="0"/>
          <c:cat>
            <c:strRef>
              <c:f>'Ventas por categoría'!$A$2:$A$10</c:f>
              <c:strCache>
                <c:ptCount val="8"/>
                <c:pt idx="0">
                  <c:v>Produce</c:v>
                </c:pt>
                <c:pt idx="1">
                  <c:v>Meat/Poultry</c:v>
                </c:pt>
                <c:pt idx="2">
                  <c:v>Grains/Cereals</c:v>
                </c:pt>
                <c:pt idx="3">
                  <c:v>Condiments</c:v>
                </c:pt>
                <c:pt idx="4">
                  <c:v>Seafood</c:v>
                </c:pt>
                <c:pt idx="5">
                  <c:v>Confections</c:v>
                </c:pt>
                <c:pt idx="6">
                  <c:v>Dairy Products</c:v>
                </c:pt>
                <c:pt idx="7">
                  <c:v>Beverages</c:v>
                </c:pt>
              </c:strCache>
            </c:strRef>
          </c:cat>
          <c:val>
            <c:numRef>
              <c:f>'Ventas por categoría'!$B$2:$B$10</c:f>
              <c:numCache>
                <c:formatCode>General</c:formatCode>
                <c:ptCount val="8"/>
                <c:pt idx="0">
                  <c:v>2990</c:v>
                </c:pt>
                <c:pt idx="1">
                  <c:v>4199</c:v>
                </c:pt>
                <c:pt idx="2">
                  <c:v>4562</c:v>
                </c:pt>
                <c:pt idx="3">
                  <c:v>5298</c:v>
                </c:pt>
                <c:pt idx="4">
                  <c:v>7681</c:v>
                </c:pt>
                <c:pt idx="5">
                  <c:v>7906</c:v>
                </c:pt>
                <c:pt idx="6">
                  <c:v>9149</c:v>
                </c:pt>
                <c:pt idx="7">
                  <c:v>9532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09-4E4F-8422-A30E1BEB45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5"/>
        <c:shape val="box"/>
        <c:axId val="281487871"/>
        <c:axId val="1370396864"/>
        <c:axId val="0"/>
      </c:bar3DChart>
      <c:catAx>
        <c:axId val="2814878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370396864"/>
        <c:crosses val="autoZero"/>
        <c:auto val="1"/>
        <c:lblAlgn val="ctr"/>
        <c:lblOffset val="100"/>
        <c:noMultiLvlLbl val="0"/>
      </c:catAx>
      <c:valAx>
        <c:axId val="1370396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814878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Comisiones por empleado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view3D>
      <c:rotX val="0"/>
      <c:rotY val="0"/>
      <c:depthPercent val="60"/>
      <c:rAngAx val="0"/>
      <c:perspective val="100"/>
    </c:view3D>
    <c:floor>
      <c:thickness val="0"/>
      <c:spPr>
        <a:solidFill>
          <a:schemeClr val="lt1">
            <a:lumMod val="95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6">
                <a:alpha val="85000"/>
              </a:schemeClr>
            </a:solidFill>
            <a:ln w="9525" cap="flat" cmpd="sng" algn="ctr">
              <a:solidFill>
                <a:schemeClr val="accent6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6">
                  <a:lumMod val="75000"/>
                </a:schemeClr>
              </a:contourClr>
            </a:sp3d>
          </c:spPr>
          <c:invertIfNegative val="0"/>
          <c:cat>
            <c:strRef>
              <c:f>Comisiones!$D$2:$D$10</c:f>
              <c:strCache>
                <c:ptCount val="9"/>
                <c:pt idx="0">
                  <c:v>Steven Buchanan</c:v>
                </c:pt>
                <c:pt idx="1">
                  <c:v>Michael Suyama</c:v>
                </c:pt>
                <c:pt idx="2">
                  <c:v>Anne Dodsworth</c:v>
                </c:pt>
                <c:pt idx="3">
                  <c:v>Laura Callahan</c:v>
                </c:pt>
                <c:pt idx="4">
                  <c:v>Robert King</c:v>
                </c:pt>
                <c:pt idx="5">
                  <c:v>Andrew Fuller</c:v>
                </c:pt>
                <c:pt idx="6">
                  <c:v>Nancy Davolio</c:v>
                </c:pt>
                <c:pt idx="7">
                  <c:v>Janet Leverling</c:v>
                </c:pt>
                <c:pt idx="8">
                  <c:v>Margaret Peacock</c:v>
                </c:pt>
              </c:strCache>
            </c:strRef>
          </c:cat>
          <c:val>
            <c:numRef>
              <c:f>Comisiones!$F$2:$F$10</c:f>
              <c:numCache>
                <c:formatCode>_-[$$-80A]* #,##0.00_-;\-[$$-80A]* #,##0.00_-;_-[$$-80A]* "-"??_-;_-@_-</c:formatCode>
                <c:ptCount val="9"/>
                <c:pt idx="0">
                  <c:v>9823.8074999999972</c:v>
                </c:pt>
                <c:pt idx="1">
                  <c:v>10165.752999999999</c:v>
                </c:pt>
                <c:pt idx="2">
                  <c:v>10785.32</c:v>
                </c:pt>
                <c:pt idx="3">
                  <c:v>17329.133899999997</c:v>
                </c:pt>
                <c:pt idx="4">
                  <c:v>18368.478700000003</c:v>
                </c:pt>
                <c:pt idx="5">
                  <c:v>23107.4038</c:v>
                </c:pt>
                <c:pt idx="6">
                  <c:v>26278.682299999993</c:v>
                </c:pt>
                <c:pt idx="7">
                  <c:v>27696.669000000009</c:v>
                </c:pt>
                <c:pt idx="8">
                  <c:v>32524.3685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53D-4D1E-8ED2-1D42AD08BF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5"/>
        <c:shape val="box"/>
        <c:axId val="1669805568"/>
        <c:axId val="1462943168"/>
        <c:axId val="0"/>
      </c:bar3DChart>
      <c:catAx>
        <c:axId val="1669805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462943168"/>
        <c:crosses val="autoZero"/>
        <c:auto val="1"/>
        <c:lblAlgn val="ctr"/>
        <c:lblOffset val="100"/>
        <c:noMultiLvlLbl val="0"/>
      </c:catAx>
      <c:valAx>
        <c:axId val="1462943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$-80A]* #,##0.00_-;\-[$$-80A]* #,##0.00_-;_-[$$-80A]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6698055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'Pagos por compañia'!$E$1</c:f>
              <c:strCache>
                <c:ptCount val="1"/>
                <c:pt idx="0">
                  <c:v>Suma de CANTIDADSOLICITADA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'Pagos por compañia'!$D$2:$D$21</c:f>
              <c:strCache>
                <c:ptCount val="20"/>
                <c:pt idx="0">
                  <c:v>GROSELLA-Restaurante</c:v>
                </c:pt>
                <c:pt idx="1">
                  <c:v>Galería del gastrónomo</c:v>
                </c:pt>
                <c:pt idx="2">
                  <c:v>The Big Cheese</c:v>
                </c:pt>
                <c:pt idx="3">
                  <c:v>Spécialités du monde</c:v>
                </c:pt>
                <c:pt idx="4">
                  <c:v>Franchi S.p.A.</c:v>
                </c:pt>
                <c:pt idx="5">
                  <c:v>The Cracker Box</c:v>
                </c:pt>
                <c:pt idx="6">
                  <c:v>Laughing Bacchus Wine Cellars</c:v>
                </c:pt>
                <c:pt idx="7">
                  <c:v>Ana Trujillo Emparedados y helados</c:v>
                </c:pt>
                <c:pt idx="8">
                  <c:v>France restauration</c:v>
                </c:pt>
                <c:pt idx="9">
                  <c:v>Du monde entier</c:v>
                </c:pt>
                <c:pt idx="10">
                  <c:v>La corne d'abondance</c:v>
                </c:pt>
                <c:pt idx="11">
                  <c:v>Consolidated Holdings</c:v>
                </c:pt>
                <c:pt idx="12">
                  <c:v>Trail's Head Gourmet Provisioners</c:v>
                </c:pt>
                <c:pt idx="13">
                  <c:v>Romero y tomillo</c:v>
                </c:pt>
                <c:pt idx="14">
                  <c:v>Rancho grande</c:v>
                </c:pt>
                <c:pt idx="15">
                  <c:v>Vins et alcools Chevalier</c:v>
                </c:pt>
                <c:pt idx="16">
                  <c:v>Cactus Comidas para llevar</c:v>
                </c:pt>
                <c:pt idx="17">
                  <c:v>Hungry Coyote Import Store</c:v>
                </c:pt>
                <c:pt idx="18">
                  <c:v>Océano Atlántico Ltda.</c:v>
                </c:pt>
                <c:pt idx="19">
                  <c:v>Comércio Mineiro</c:v>
                </c:pt>
              </c:strCache>
            </c:strRef>
          </c:cat>
          <c:val>
            <c:numRef>
              <c:f>'Pagos por compañia'!$E$2:$E$21</c:f>
              <c:numCache>
                <c:formatCode>General</c:formatCode>
                <c:ptCount val="20"/>
                <c:pt idx="0">
                  <c:v>34</c:v>
                </c:pt>
                <c:pt idx="1">
                  <c:v>42</c:v>
                </c:pt>
                <c:pt idx="2">
                  <c:v>46</c:v>
                </c:pt>
                <c:pt idx="3">
                  <c:v>48</c:v>
                </c:pt>
                <c:pt idx="4">
                  <c:v>54</c:v>
                </c:pt>
                <c:pt idx="5">
                  <c:v>59</c:v>
                </c:pt>
                <c:pt idx="6">
                  <c:v>62</c:v>
                </c:pt>
                <c:pt idx="7">
                  <c:v>63</c:v>
                </c:pt>
                <c:pt idx="8">
                  <c:v>69</c:v>
                </c:pt>
                <c:pt idx="9">
                  <c:v>80</c:v>
                </c:pt>
                <c:pt idx="10">
                  <c:v>83</c:v>
                </c:pt>
                <c:pt idx="11">
                  <c:v>87</c:v>
                </c:pt>
                <c:pt idx="12">
                  <c:v>89</c:v>
                </c:pt>
                <c:pt idx="13">
                  <c:v>91</c:v>
                </c:pt>
                <c:pt idx="14">
                  <c:v>92</c:v>
                </c:pt>
                <c:pt idx="15">
                  <c:v>98</c:v>
                </c:pt>
                <c:pt idx="16">
                  <c:v>115</c:v>
                </c:pt>
                <c:pt idx="17">
                  <c:v>122</c:v>
                </c:pt>
                <c:pt idx="18">
                  <c:v>132</c:v>
                </c:pt>
                <c:pt idx="19">
                  <c:v>133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53-47DA-8303-1E03C00BF2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513619520"/>
        <c:axId val="1782765296"/>
        <c:axId val="0"/>
      </c:bar3DChart>
      <c:catAx>
        <c:axId val="513619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782765296"/>
        <c:crosses val="autoZero"/>
        <c:auto val="1"/>
        <c:lblAlgn val="ctr"/>
        <c:lblOffset val="100"/>
        <c:noMultiLvlLbl val="0"/>
      </c:catAx>
      <c:valAx>
        <c:axId val="1782765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136195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_xlchart.v5.1</cx:f>
        <cx:nf>_xlchart.v5.0</cx:nf>
      </cx:strDim>
      <cx:numDim type="colorVal">
        <cx:f>_xlchart.v5.3</cx:f>
        <cx:nf>_xlchart.v5.2</cx:n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s-ES" sz="1400" b="0" i="0" u="none" strike="noStrike" baseline="0">
                <a:solidFill>
                  <a:schemeClr val="bg1"/>
                </a:solidFill>
                <a:latin typeface="Calibri" panose="020F0502020204030204"/>
              </a:rPr>
              <a:t>Ventas por cada región</a:t>
            </a:r>
            <a:r>
              <a:rPr lang="es-E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n</a:t>
            </a:r>
          </a:p>
        </cx:rich>
      </cx:tx>
    </cx:title>
    <cx:plotArea>
      <cx:plotAreaRegion>
        <cx:series layoutId="regionMap" uniqueId="{770D945E-19DC-4C90-9A01-2AEC72A4CC8C}">
          <cx:tx>
            <cx:txData>
              <cx:f>_xlchart.v5.2</cx:f>
              <cx:v>Suma de CANTIDADSOLICITADA</cx:v>
            </cx:txData>
          </cx:tx>
          <cx:dataId val="0"/>
          <cx:layoutPr>
            <cx:geography cultureLanguage="es-ES" cultureRegion="MX" attribution="Con tecnología de Bing">
              <cx:geoCache provider="{E9337A44-BEBE-4D9F-B70C-5C5E7DAFC167}">
                <cx:binary>1HzJkty4suWvyLRuZhETAV579cyKY4w5p6YNLZTKIkGCBAdw/JtevkWv+hPuj7VHaigplFKpzHTN
WmlloYxggHTgwI8fd0fWf91P/7pXD4f22VSqqvvX/fT788yY+l+//dbdZw/loTsr5X2rO/2nObvX
5W/6zz/l/cNv79rDKKv0N2wj+tt9dmjNw/T8v/8L7pY+6J2+Pxipq6v+oZ2vH7peme4715689Ozw
rpRVIDvTynuDfn/+4qE93Lf98vzZQ2WkmW/n+uH351986/mz3/77v377pg1PPue9eU9e+soEP5NZ
f4D//s6GL034au7PFCyP6d+B/VicCVswG+Pnz5Su0g8fW8h2zqjj2ojb5OPTzg8ljPghIx7nc3j3
rn3oOpjG479fDP1i3eDKar16/uxe95U5IpYCeL8/3//7fyZ5r58/k53231/y9dHo/aunVvqrpYd5
/wfB+CPtD939QUnYDg/dxzX61q74B4jgM9t2KOHEfv/zFTL4jDjIpQ5Cj19AH5/9Hp8ft+tpkE7H
nyD1R3zziwEFG/ZQH34iQghcQzjU5UI8iZCLwXWE4zpMuI8/X3vQ3xn0NDSfZnKCCXjPrwaKd8gP
z3zwnj91W8mfSGjEPoNlRzZx3q+9654QG2JnCCGHI8q+dJx/YNLT8Hx1gxOYPP/8F3Odkxk9u+nb
j2v2E4iOnbkEQg8izilEQIEOwhiA/Pi499z2D+35IZjeT+orqH41h/IPZf0Aiunjgn0Ln/9gRPRl
/+7w7tm7h2efIvf3pdKPB0XknmHuCI4d4NLPdYrrniHiUkKF/d7f+ccF+KBW/olNT++XJ6Z1slv8
oyD5pcSLr0FGSvUTeRfzM+wyIgilH4j3S6CQDU5Nqc1cfsK7H205bpw3h/aQ6uW7dn0DpQ8z+vIu
p0Bd/PGrycygbw9VCiL4Z7kSpmcuBgFpO6eR0YYriBBXcPqUsPwBS56G5tPAEzSC+OIXc5sYEsr2
of2JaCB+5jiPGdjTcgX4zcXIAbGP32vNE+f5EYueRuWvkSewxNe/Giwr+e6g/t5H/oOh7z8R8Ahz
bBsLSO9OAp5DgWcZJ+93zMmG+AFLnt4PnwaebId9+KsFt71uH5Tufh5lInHGKbaPAuTphM89szl1
2cd80D7F5O8N+gYmHweeYnJx/Ysx53n/MOhnu4d//9/q5+GC2RnjmLnsJIE4kqYjXI7wBy0C19+H
z/ei8AeNeRqTLwaf4HK++8VguThMh/vvqq1jSfMf6HQHVh70OGIf0+8T9oLSCeEICfahunWCzN/b
8zQoH8ed4HHxx6/GXZf9w9ufKcshcYJqou0w8g3q4mcucJpL7A+1rBPq+nt7ngbk47gTQC7vwl/M
Q449hH//jzn8TNGH7TPBGIJ06OlcCfhLUHbMaJ+O8X/Z9OwPaHwc0u968NMAPXWPE7CufjkheNXL
yhyqw7Nr/TM1unvmYIwwc/CTqa0QUIOA/JbjDxr9pAbxo1Z9C6jP5/QVRL+YO93I6qD0d/frP4s4
x3QWKvG2oKCWjz9ftUv4GeXcBSF9Emt+wJSnEfk08ASMm/WvVt+9OVTPdr3snl1qo7t//5+PMulb
xcMfFwIYQxmeUcch4ksFAD2rM4ochhCjHx/3XpX9E2O+AcxX0zlFaHf5q/mLrnT7M90FuMyFigPj
p9UfZJ9xFxq+Qpz6yd+a8A00Pow7xeDiV/OS28Nb6PT+zIACootwx4FS6HvOQl/6CDQQmUtBlBH0
KeB8nr/8gEFPQ/Jp4Akmt394v5hf3B7KQ6/kT+3rQijBnHJx6hquOIN2oYMY+4DGiYP8mC3fQuSv
eXwFyv7yV+tC3arDBGcifiJhQQJD8ZGuyIeM8SS+AzgI6Ay02fvTEPYpOD9g0Teg+TTyFJjdL5dW
vu7hRNS///fPrL1AuKAOhTb6h3U/wQVEMRSumYv5h8bcSSv3Ryx6Gpe/Rp7g8vrO/8VY7A0UX8zD
/c88nILJGRYCOnH8K+GFodVgQ1HZgXDzeTj5ISuexuKzoSdgvPnj/3cwvtWw/bzR9sV3Hg+d/QMJ
TCDKE+Yi8SGLfwIQZrsgx9wTzvpUiv+2KU/D8WngF3b/x0/Sfbux8unoYXAwh/Dx3ORThzKfvPo4
RTjNeXLxi0boF/P8uKvX735/jhxY00+ly+Mtvtjynxbq/Qp/GvFw6Mzvzy3hnHEM51IcITDBFCMg
r/Hh8RLULs8IZ3DeAHIYiDsUkn2Q6Cb7/TnBZyATOINjCgKqAdAJf/6s0/3xEqJnjBA4UAkVAkQo
5vzTYdVLreZUV59W6sP7Z1VfXmpI/bvfnzP7+bP6/deOljKbE0wI5LuOgygUHQQ8qL4/XMOBWPg2
+l8tGZCsqqzZ67ImYTrSYLCVuS77yVwXHfFIyy8zTqc95XJ+/+J8+o2QpfGZSS1/XIZ4Ls7zYZH3
meXMPnbc/mJRxN64JG0i29jqxUiTu1TpsDCid70OS7xniGdbg6X2xrI1N4JV42VJWTDV3PVKNdgh
OT4tqdt2tahm8Je+OFdFRx9yNa2Haq7fcNltnKrZ2jxry4DNPIt7PmZe6i7dhTPYdaQnWfny+Dbr
p+vPwH5iAZENlPflCgJwBOoC0EsTLnGOR5A+X0E5SpUVph520pFLH8xKNxeV1WZBn01iZXBX7puk
7ryR8MYjtikvk6JYzstSCm9I8z6YWpkVG8dJWReJdzjJ3mZ2Vl0mMy4vXVoOm4KKuEgztKsdOQeu
PTW+PL6VtNdezfNqO9OBbwtpK79PGvLSbqTlG754ptXqlSUvxpnXrytcyXWziDYsy6YOc1aiGBsm
PF5gdDUM1rhShklPZ1mzNU1e7zo9Z97SmVWPmbVbSjlfzhmZLm0XzjsnE15CbI1+PuvBs0hRXKVm
nmJR6GGTkbraExgfytHdpj229xadpqDq2/H68TdZk/G6muOhTIRvGge/MIoWHsapez+mWchdxVOP
yDJs8TJuEktwv1Y5u+B2GS25tWyrbtZROizbvODl7ePL2KN1S3L3QtO+8MzAu1jC4m+7JTdBX8v5
zZCm67y5s5JaPFDR+7qdpPSypPV6PKI/F9VditkyB2XGzmuGGb0YpGT+5Exj8P2d87XrCQItJ2Ez
Dgcovt442CbMoFGhHVlqbPttmRivb0h2MzgmvzCLihLT56OXYFduLZ3Yb8lkdb5Ky37jOhPz+nIY
bhFJ0eWQ4/jxHXVRE9B8mII0q5zOswfh3KkBv0Y2z2fPVvPkUTWUradL2WyHsJG58zDUtfasFuFb
s1zYcpB+O9bkjjjtsCaJi/yBDvgub8SwHhuG/NGEI9bekMkNQo0rvNrhfCtZfT9ygri/WHCLUnAd
OLSa/WRe7F0iSrRD/MX3F5Gfep/rMsagpCqgx42Oxxu+9L6CKIprwuoP3ocSh11XaEyDJknoflF2
vcdZqQOjKd5nuZFTbEiyRKPk9nVvTa4vJSpjnpTo+vEz/nbqpLk2CjgsX6oLu0kBIcz3vEXtFcOj
vkQFAVedRXZwh6Jc48HBdwXLuE9z3QRVlQ/AZobdttR+JcmsgARcGWbUci9H6gvJ26vk+ALHWRcf
mQVuVonZ9ZT0jSzK+2UpgFFRfj0QaW811jRU45Bf2oXovKFxpstpWto1nos2IDytX/a5YkE2S7wq
KscfIf950VaL1zMp31q06oOFpeUOMtZVYafDXll6Xlu5eUiPPOMeeebxNy2GB43Tea3Hev99nOgJ
TlDTdo9nU+BMEJyYhdcTlkR6RtSaMNomqG22czu/pqMp/+Q894TVFe/yMZs9IUp2Yxln8nBquFdQ
t44A/fqlQrXy80TOW5UL/dK01ho3Ph7YcDF2qXOzLCMKTKd5xKi+kDMkGn5jsm3JrercCHrDENFr
5nhUkOR1k2rhJbKZz4lTT5sspaVfoxXkhsm5g8bl4vElEzrfQZVrxQcOHxW9s/qbNQHV9nnkgJPF
AioBQggo3vDjL1/u3UpmyaTgWVup3lU9kXsntQdfdXQJGqEdvzUsjUaSsZtRDzKcBtRGI2VWiPSi
Y2APcsd09jJru/ISPHD2XNXXe7Vg8tLhYZFX74wrppXVKb2XmqWTJ+pB70U/0vWCneVOOayO3IF1
G6TL5lLDnvNLp3DuZ/c1Txv1ljlWHlidTGOrtbUnbXfcKw1OQyo9vy177E1NWr6paweHbTsOG8K0
e2VZpvbGjk1vcbncEYv/DXNSSAhPFw7OrEAKwiEJwQIfRc1noqVatOVU+Wy2iGp1MSUYyLCbVBWk
yqC3s2qE1xHLCnQzZTdtQQcfqL/0ELG66xmTxOdUp3Ezteba5fTl6BZVQEjbnM+FrIORj+5dKanw
xNyN/sKcEYiE6BVtCuqJqai9QpDltmzmLMqsIt21EDJD1rM8UpNdhE1qtO9WZtq5pQ1xss13xRGU
oRdeZtLhzpnN7KW0I+FC5zTosZO8/f7ewuSrJXIZdQW4GkQWyk55saxoNXTV2GwdURVRbcR4Lbiz
0zq3XuJR6bUxCgd4dEavmcoycDWElmLpk3u5IdQu3rVTX/tJa8tLJ81q4Pl0impH3Tm4i0VLUuW1
tNCbGdTI4us0t6Pvz4A+MQOIjdD+Ry6myD0e4P4cZDLXCoRIXW6FDbqvNDy0p6G5NiXGd8nihhbN
m2vFzAb+vsKcK1fcFss4vxGpmwaqJ3PQOrCd23xarhp7VB5Sw3KgKdceMm115VZK7aCCVwdLU/io
rzy3JM05lqkvcVFd/vUCkkX4Jap5mCFWAvsHpLWt8/eCknd3qHOTtTtnTTAXmYkLnpDzjCsrYmW5
eKyp6Xlq+rvvLw87WR4AlzBIzzllFLQ09H+/XB5WuXPrDO0UU25YIC01XRU4H/yq6bI3xKF7WFX6
J8ipwO5xd+8IPHkuS+tbNmYsFHUzBFkzmqAcKngreXU7tEDBnJXdfW9k0E+NCrI+rfcOg9smusf7
Vtn8QluL7aHRdIeuyVKv001+3dGabXHPRp/wznh1Qc1Baxw5LE0eGl1dTjLPfRel3XLJxFBFIpW2
19gCVIVr4e1fby0zk+1kkuX9VcY729OLQLZf6lGtHlEpjvgMMvPcBrfe99eVHLfVZwkRYpBbgZAQ
0OaD3AzSrC/XtUlSR6QUT5tqHNFqsqbuiswkixVWkzc4rt8BGQdocZjPmDXuu57UQZZ27VrY1uwZ
0/IXbSFbv9e5ubWqpAq0xUSwjF15UbB8pVVO3mHs3OSqmQ/WWIHoLTP7VSUV96SrTFwxMoYoAf5q
c/pq4f0cwZPK9VTr8gq5Mu4x3yE3JXdVCWLg+A5nNniFcIq/WQ4Mhza+XA7YWVzAVgGihaU5/qXL
515oOVQRd+6ajWOhfIpBsqTnMw3K0WLXdTZ6nZgz5DlZUURajMJDvNXny9L+iTkS3mgr4is5tTFs
KXOtqh5Sy66AyG358DdR9UutifOuXGbsD312n8+1EF5vzXeDotXfEAqCdPp0KlB8B3jx8Rwsdk6i
hmXPgBKp6k3Sj+iqlofRJsvrqWovSNfLuJ1adpPKydrSymRe0RjmFWmZ+vU0Vr2/CFyvHQgDXlfy
vTMnjAd9BRnE9/cfgtO4Ry30+RaEWgH8XZGLGAbqstHjRD4Lb52sp0Rb9RCzRHlqIkHO3LvR8SBX
ucQzWmVm3+sbIeuokWjVchS0S+UnsvVooc4H7Gyyedo0SEbG1kFq6n3O0xURyssXc9OSOqyO8Rlv
YejOYHSeTf25bBOv7vo3OiN3FxnqDgVtLnCarDNs9vko9iWCSGV2uF08p/Gc12Pdh7pwzhUuvKRJ
o7wSrwxFIGFlvJRpbIYkzhIPm2RXNWiPmgsGYbq1yKYwY1RzK5JGh3gYNxm/I0XpzxS4GA23C25g
55ew2OAacy1XkOF6i7MELeEXaqjigpCwaNNgLB7c/HUuXpfzHZEBT7yebFWyZvUqncJm8qcbXvj5
/Vx4pRPY5XnSzaCfL9SlhslmOeiZ25b9OYrRyyABypI4heiddVetdTHRF5YbIzdu3be2dZO0udeL
LRk2uSmDLluBPCtYoOiqc/y8DjiLxai9ZBo8nroRESbofKnnVT4BWBkkqxOOpsV6OTTF2qZ5YBf2
uqbwhG6b4XFVLvaVYzdxLVXINLlOHH07MLJHcxnXVHkuXacFX8m5D8dcDh5IiZUc8tjm3VWnlg1e
Osj/6VpLfkuBGYcl8Za6gIx59FTXRfWw7TLjM/4mtazLDFcRL1/VCdkrtMRu3l+lJQ3qnIYdh1DZ
K3FjT149TCtG8KotiM9sWoJSx+e9JJEspJcsHYjm2WP6latrf1orOnkpegOywVvszLPw5bS4HkpL
r04vu/ZFgSsvczvP0NTjGdxMjq/SuQjFcqHybEX7ZJddJmn6Il3ILs0k9cZi/FP1UEFynbcyHdap
oJ6VuqESxsfh1CeWRzWHpy2B0yYgtvrtPMN2SbfJiy59KUrlEbaZ6B2rL6bBB3mG72jqE3oorSyQ
JPWt+V0/a9gdPHJT7RU5CwupfI1e9ZWEWtPNQBrfVcKbrZBA3YTemvZ1MUHQWtXpm865HMztQALx
YkxV1BmI+FfSyqJZboyBAkuYuRvLbX2TnWO8TZs7ukDGlpTB6JoY822jqJ+76yWJernhsJgK0sfk
tfNapxtKLhV6DfGiLT39Zij8TsdjF5mq8RRyfda1oEd15lE2H21JShMYnvnSkmuiKuCKNJDZEtSF
Czcvg4G1XmvXod12nmO6S0viuB5f2EVyzvvCFw+YmHgq7FXB5ijHlv+Y4iZumBvXS4lcFYZt4F+Y
Yh8MVRVmfR7AMsxYxxU1IdQKw26Bb8kQE9u3LRow1a9BhPpQH4uLgcYGBPpoT2sC279IoAyYX+mm
2VTNEMMpUD93qnDqBt9poGLn9mtL2SEf3MBKLa9o8y3PbW9Ge1Bx6y6vz0WFLp3EWTe497J22HUG
b4bUjqihN+mk47mk8bEYMpYQu5XtH107tarAylPfqZS3jDtEox4xSGFCUayVdVFmV20fprVf643O
Vg2Jlz5emnXexSB52nRX216abTB4xbLL3DdjO/lqfoGLe4nQxjG9V7V16GYqZsQKBkqPtdH9NDdB
ljSt34JynMuBhzU43XZSAha7zV+UXAxBh5LkdcXKWCKNAzLO3Z7O5kFNk3UL6QGKgGbUyEiImxIy
msy5KqXde7gwHoSoInbLoYiW+iIXyRS1CvTKaCm6bgbUB2xp3xZ6VpcSOeONO43rJofUNs8Y8MNA
kzVyLRnYotwQu6XXdTE7XpfY60kufG1VQockz+wVXzKoDbvyTnHaXzTcXROXx2iwm1elaKaoS/Ii
brVbrOu2EwGxhtdQ4kNQC72Ac6N9ROeu9qWw4qxhMR7c9pWBHGTtIukGrWq7V7YzMG9ueLm3ywq/
UCz1Hr9Wi4FvZisXIBtgVDqVIAZlB9UrY0EJlU8QYOZtjjPzcqxavCs1aHiejy/I5JRXegKlC+LN
XU+YDq8oZCtjNzp3k1iWvR4p8lRhj69GdxLBhHu9hlrp+WSj6brr0mjOTBss/TBFRMKu6Ib0wwvJ
BxFNZb5//FwvrlV4dppmsLE6zGMxM9BD3RTbc72mA603eZrP4J1M+uzTnVpWeA3GsGJd8SaxZzsU
VoKCREBxre1zO3TS4qDx9OGZjwMfXx4/++vto1l/fTY7Ii5TcHBDtVZeJm2o0pdO7adWYi0hUaLa
pOyYvJUl5HGjLvTi85Ycw2QlgsdL8nj98SWrSrDk8dfKHPM+3TmjP/V97ueCVFCZVVaMJTl3rCpu
ejtSvQm1SkJNyTpvrxy4eZmNm8GxoIzqeIhlnkFTBBobsro0XBITFO0UDnUeOi34fmrOR0wgsHZB
XjV+j2e/0iSielzbFV5b+HVvgyZC+5HzuLfQeZmAAumZJ/q4n3GcZG9yDAUeQ6NBqQi6/RFraESz
+VY3ZD2WAEGFvKWtgTjd604vG91lcVNlMRmAMFwc2HMb667YaHqsfbcxLOaqa0ALdPGRrjTlYWPj
oESD59Tcz2Wxx60OO7pVItvNWEYDyUOdO0CCXWQZGnMrj7tBBSn0Nap82dtQbYfmUQCFvVBnTkzB
f9U8em3Re0vFYkSLuMxRbCU0rms3nP2FFuu0dt7UzGzLUUZu3wT1YHyU5/tlsda6sSCuWkEmncua
5hfORC9mp/Umd/JB+17Mbr8ZTLMprWpPbXIzLO2hgXS2bV+qHuJUsrxI+fKWqbuemxjU+Y53XTwI
sAOji8wyey3rS+n061SfQ3IYG64ewesHEVhAfEOJV1Zu7cYOokYH4Qa7/sx5hOfbYVJRyboAejAh
K8eoNDicBxyiNAldzPy6tvxkKFatWDbg+xcpaBU3K165+XyjK7NCVRfbdpylLHZdiMjQyRnLSD0U
ttlw8NlionHWDbFM7KjoyY63OMpUGtuTnwmzgaLtWqp6w4HQWFGHs2hATIrI6qrNMRvWoCuYG6uq
DkvLDo0rvarcLTbIIdKEGL+GHNfL2RJBvSSgfRtogTyb2GE/DHGvLS+dN1ZFAoatYJ5FIOy1q/sN
TrPYSYaYl3bkGrJhGrj51YjEZePU3gAIp7aOLfAFRabIHvMbBAaONriQ6aJcl+BlMZ5kZOXFls9i
hywV8QxaQDVQA9IxFPG847T7aQkr8cIGhYF0Hrp9FcKJC4j1CFo9MnCM5Q1HtSrGCIlu65Bpqx0r
qIrGL/m0avvLRdRRlbuBcYEfQH+zrg+wKkKZYT9ZaFRDzjdakPdCOuumVpQMsK3zFgpEcVumIV9G
WL1i7RQBQBrboF/cxo4tPO/cqQGtaV83WG7bRu8GqQKnAmqXbqxB3INCXdM3RZOsnKXeL+nsNUCU
nKE7yIzWTmm2iY2iXsgQeDpcRnuzTFPk4Kt6bjdjPYUGD0HTv3E59yBBDmYni9yEn892dgMZxStb
m4taZ3cl/I9hxvrCSap4oC14u77TWRtAEW9lU71PBzB5wDEfb3QjVz2pAkeVcWlZcQtdyFTOK0w1
SHgUzQZ6JAZolXljm/j5wP1hWaCXd2XZQFMdW5fHGJvZsVZqw1rsN/0YDnOxESS91qbeMfPSWugu
H887XEbHPhpdeFSmsNcIA+EjNqjPN8swg+hxfNemKwj28ZzPOyjp3TZ0iaul3gz6hTNV6yFfrtNl
uldOu3Z7uS3d5hIQGngZ9QkLdEXWNUvWBFpzgOY2a/lVm4VJPBboMivSGBcTwNrGlBR7iZ2gXNJw
QHlou1C5qN4edT7G9Qoq6QGmfZwU1mqBtoUtowb4N3WtyBLAMPUQWpKGJVJxCQKpnKKhrsJWdGsF
FJjzK2ixhKixDo2brNxFbR0rWWPaRY4C/9eAI3DzrDrfjky/eEplHlZ0M3kmaQ7QjnrdtHSj+3nf
J3g9JxXEko1yFh/CSziVfufMW2GNwIhdzFvbW6bEs9QrAhukrPyu48E45lHL540eyUU1X2QLexjH
G1rll5CterSrrueMraVYTw6JoU7V0GJXz/a6pWO0SBZw+63dOqu5m9YudLY0KUMoIITMsLjRRWiL
LrDEANx07fD0oqj6TVmPa+jfB8zprxmvvRnvcgpJAVSxoKNDoSMTJdCKStoRNHHU0mFVJ2mclrCB
ofEkaP2mTaJc4hBQ95VTQ7qNomnUQZsQb7Ay37HLuKp4SDTzeWL2jTtBy6+GVLVRe3fKdsa2N5iS
3eRmPoWmErQVXg5DdldM5CajIFYSUq/oCJ2u8xmEB4V6g5Nbq6bMb0EPXtGGXhcUmh+q97R7DWcJ
LpitvHI6T5ONGCEeRti8sVMSOvXOGUPX8sHiqbgQ7Z37NhmvckhDEYvb/DbBW61iYXd7WzpR4cid
LfWdxcvrDtV+xRX0JpctEPJa2mJDTflKIf5u4OlrOkFgtfNN1maRUnp3jH9T02+OtQalZ792zYo7
YExG94jx66oft1N3UwNzWGGVVmGtLR8tyh8GBbkIW3U31OrW2mHBYs0xXcyajeqatwbqGuO6z3ho
iezW6V6jfAmsYV5jo9e2PUMFxESyK4KFmzBhw4bVZl2WoZ1Abpl1/pzIC5NVL2Y8nEPPIrIG6ONg
EbfJspnKq7QbVuX0WhN3hxa9shK1YjhdIVtFGXfCQqlVA2KTkxfqtl0gtrMiEHhbqaN0yUsvTfXd
Qp2Lacy3NZP7ye29UrC4GIvVkMh9jsR5AY9ul+kcQZIjSxn+P7rOZNlRnYvST0QEohNMaWzcHvt0
2UwUebMRSCAhQHRPX8vOW/+NGtSEMNjHTmOQ9l7rW8opLFFM5lOF6bOBQqK8EjLNFfTHK6ztQ19N
r52z3LqxOsZuVdLXjWWBkheH0So1vrtzO1ZAUD8qFwXbWuPKS/adaS+RlGjPnXfHYZfKIWW3jWXM
VRnGKp0Ze3dI/Okl/g3e2eu4RC+1kdfAFxDmo3SqVSGc8d62yaX1q3Lzx6PuotwhvIyF2DcOuXWP
frl3dyzcbo03loauV07Ux8q2uxTb2W/TxhlvVATvYCvOTYgarvEPwYwuyOAGg1AVDzubRIeZ8lc7
r5c61ufYCw9bf46n6Lg48Z5oUrrMfCTt+Bmznw2fUz5ADeDDC4nyaZn3rbucGsXLgS4ng6tgXtws
mMKMTBLz/vrF31gpmzFlrfrWifALFPR767KPgejXIUbt9Rgpa/fSomdctfsNI+VngqouNCxvHZlH
MGgSNnyLNnbj3B7IqEu0+p4ejtLouzuSU1z9adT8owZds3X2Nii9ryfUFVV3IZ4oOlO6s8onbkue
VG8WtrLRwVFygYEgOBJDX8Ef4V36z5Hqq2eDAoxD2ojDGETlbNydFfwet3Eu1+baO8lxqMm9F0PG
lrAQej3DBk0bV71yVX1XFT1GKPUfl7gr+Pcmmg7S2oLM9NWa4LT4B2eCI7MtpyiZT03T3GIanQY0
hcvy4WJqtMrsFN4BKuHPTfFjZ6BFeCxzliy0Y05weyWG7HzKdrXXn63wDvARG/vZefQQB/x1DofS
MnqCgjzM9RlTAKp0M2OY8USqHT9P6Lc+9nfj2p3BBhynwDvZtYE6P+p0FenUVF+mof4aSP+Ncrp3
ZpHChXvp6HsThydq64uOvcPgN2dYZ5cppGc3YEeWOCVb96s7ZHRxMhu7uUv2kx8VikRFYpY9/bnA
8VhnvxhplE1CFL3cXix3bwK3McdduvngTvwLr2BjM5V2uts30XCAD/hmXXriKtyFMbtIxytqte54
9EVH9NhVyz4Z0eJ/IcF2YovZu6jgvbg5Nu52dLzu2ifL3aKRRY+XCQG9LhKnZF2ufoxRW+xrF0Xr
BvWj3k5wOT8d3G+znXPHcNxXKAEdD3XOeIjGBq4COcqzmtcdDaMSGo5qMh9TaB3uyMyKdTS4a6oD
el+Hkhsd58zUFtOKvZBBvbQSl/DATysgG+37vyY1nmCJvUrIFIOkqc+8TNfubUjcF+r7H01DME7P
v6eFYoBNwDc1pZVFuHw2bnBo2u0FTuTF1hN0ONalpjJl0jbF3Oq7s8UflNJXWK03Mju7lcjXBtTE
5Jdtc10Wnk6jPDpiRuMOtbkl5bSODyXzHKi5kF2Q0ha19hAco3A5Te32ShLxgl782vDqHNjl4PY/
lro6Tyz4trbre2i9n3T0yihYy3liZ6mC0p/sUUOWnWp7mtfwKMgXx05Z3GIQwxfofPgeFmCcGDBS
jadDl3QnGrQn6nXwO+KcOmYfWIppTZ1FgznBhd+/fEVM/b7E6tumnK+15TeH8QLa6roHs1FA7loW
1FtL0f2x4ZJ36wuF6Oa7YWFQTBgMe/WKGigQ+9GL0LvZaxJ5Ofi/nBmnHKZqp/3fTvtnCEzOXPel
QeU24NKLjNzV6IMgdTh0v3CzX9iwI54tacwK5sb7AUUwgVsn7ybQP2D+HWJH4ypMwHy5ua4/cQ+e
MEDdPDuUtSav9YzmR8ZXd1VoHq/A56BHOjvCwoIqUnK+lN4CDUlhKopQYmzTWSSkDMmPxbAXKtsL
G4eznFGsrBt6MjT1PQQU5dtd6yxR5vAK/7IwyC1/cSYfquj/pJWnGpKEFnrF8+Bz/6mTPHefm6d0
89+uHbomJ824pFQBPPt/5B7zP+Hn+R4yyVnHppK6UI1nr4IUMFRQIejaEhSacAL0UCvICth0TA+p
o9opF47599jzkWoBHvx9YS0D6JA1jyGpT4CC5Lqpo+FOLFNLFDqWeDmiCDfHsa7M0VjoSe7QY2om
FBcqIKcjWfp/N52gDdzu5z40g0dh9X+fZ0AfAHsu5fNQkNTd0dIOr/7vJc+Dzz/+933+e4ttWGza
D82QP8/BU/x5nqZ2Xv20VQIj8uM0aTp+8VVS71zHJ8fnRmifpQFmyIySFuKTYC38VdL+fdSAnMSp
W00Kpf+LfZy08XGqno/s41Q4E+8ODUOp+VDYnj/Z86NWNZkCztyvJmACREKzQEGZPJ1DZMC5fb6B
8h5n9O97Pd46DsVPRqHPV9zgJzNdBvAwOfSPT9zCsP37sc9Hz2OGxBT60gYrTDToJPAWzzf777XP
YwJQyvr3Y57PiEFQtG7ybZA4/eOMn4cFj3M99l2/c1ZgkJOTpJtYr1M37LvV7Oza7Sh0I+aN+3n0
oTjU6fxnRJ/UrqZIpilzbIj+gOyDwRRt2BaCLHs728Idl0wu67tZk3+c7sJIQaY45S+9WHdzVMPk
/wOC7uZ7A7qyudDQxN2HriDX6/pnZHAAt+3g2uHUCrvDyq55SKEAySPhTU4nUayw92GBHbaW3kmv
X+DO7v1DDSO0Hgh+GHXTm3fq3OoUanVpereoRrV3/Iz42TSgqF6jQ2WTnXJ0yS0/8oEV4jEFSXnV
p7njZePgqkwek6KbW+qdmFiukpp3yCl/Qmc3M32aFkAattdvgACOtsPvZrtd7Ydlv29EnY+TyGS9
ZtVkUwfno6n1Hkb8qe+3s0bx4Lai9IbkGDjf2BTd/QoV7PTrcRo2FhVRK3NckaBEoNFtpmCjl0s3
3gF63M+xRWH8e3D7fSVO0NdKEWw731SFtedwQtXo1nnjsJSFTe4TnrkoTtahRdvFyy50sg6lhwTc
2hmZj1sLi6P4RRyzkxt6AL2drS/zaovzmaOSW+O9IRT3vdgHoyzAnaVgQdJ40rsOUuZI1z2fqzzu
3xm6KymGnUYJU+EjJic8rHH0Inx4892rT5d3t93KQNbvYzBBqm/ydUNvW5G7MPX50TmOjY+ThFM+
BZkcVJ167vjKK5sSzQq6PApIWCcbLK1gzKNpLgPdp2PSYMYgewkprRseTFOYC1RAEkara5xsoypz
eZA1UCilUrsKX2/SJnsAqbBsysj5MrhOqnwoZpZnsnon8StBjzKpJJ/9pKiWKW8v4gAVOXVbL21i
L1vXBqNoWTuvwRyk6Bnyuv1Vh1+j5o8/+pkXo3Bf+pzRfJBqF43dbnK9svPHzGlsXoMfZAbiczeh
WDeFO7dF7euTieYcbFZOzV3bBsz4nD7s02jj6JtFtmiTbhQg8MrSGN/MtTLXvDt5nn+gS1SYFh2i
tLkKo2JmV7iEFYWSKcebYuZbrZL9gA8TbCrqhBaBDH9sGubHg7SPTSqYl1Imc3eTeY0phUPSs9sP
A7mJwvuKACEQJ/XHGJRyt+PiHRqCU9W5TOBcRjCgeZI6cwARoYHO3Oc8WVIbwBd3QgC8LRTGLSV2
zNplAQi8HmlF/0HzBsTP2RvefdKaFjbmx3CCS9B54GabLBmdzMFgTcBXOnZ5IMhQj8fMUC8XPMzl
XvxaRQW74OLxuGjYVnSVhUl5iStZCBc/VthDkwNVFQID0Oeay3xmHqboea/WZLdF7AY/rvBH3D4x
CpsZX0KcQbqWscP3VQKdEsCrBFU8okOy008fb7r2vKiggPpdf0RG5lgJN5Nxm9Fx2CewWegU5quF
cMW2HJixFAUVZpf0XrmsVdaaPg9nXG3AJOQG1BkOxTCHu3llGXS5fGoNFILfrv2nJTaN8dETTptt
Dm1w5Eudk1XAAHHzBkroyLuyFjKj0pZbPR76DnUItRlnf9Y+SFviQjkL01rhN0VcA8DD9rKtbanl
mLFAFhSO8kKqcyLXYoBWHIQoozAeC+hFTfPHsu51gfkYm7Gs0E9YNhynAQW3f/IaACiQMau2OXYq
uXL61V+qXAcO7qquZOwzbDsY+HTXwdSrQDo3mDLCKUrZDM/TCXYIR+aaKiBjTu5gqBySAPkBL02c
CaGM9sDQvJgm2aPDPvJV7+PuZzsjReAnqbXDg+1Jwe5aU6wzhJP2NIbue+WG0L3dozHxLoCVahd+
JMOIWveFifBOKNwI070NkVwhSw2n2fjpGsMsPrVQr+SW7DkzhdyAaNaf2g13TjIWnYD2jcGTJbIk
1mRTB9Lf3IKlz7p2yKa6hXW/ZiRpMi+ZC4g0GHN1FuPfHm0oUlqnwJLKpzWash6dJYEgSO2wbzHw
NpWPayDeb6CMa1g+8+xmq+a5oi8WfajhUebX4m4w0tdRBdnAzScvvhrhF8mWQAIN0AZ0ZQPyJxlo
RledRRtY/AFqjMehYJK7U4f7ynoHYGx/quFQrW9+N23ZQB8GVHi0lf8Z+mPRTvwQ4EzXzQIeb8Cf
X7jPDwQjiNOvXztbfyyjuvmB/so1mL6xPwqqDkrGX2HPZrrFiOii+3h0xJHkUOt8pClIKvHFAu+q
K3hpmNKjMTxNgJ06ctsW50CUvdTtm5dMF1Gvb1UyffPq8NfWowvS4UfP0Yh3gPO2LTxXnvs6OBHy
K21WB0vWo7vz75I018AKFDYomKYFHZ6ThSvbd5pceFK/MRK+9Ix/047zDnAPlJR9H5TA6hG09Gq7
Y7gQWLhr6ZrT0UKg4lmIMXQFgACi9W3bhcy7zUt9MnrLIQAVWB0g92u5Y2Yp0HLmDIK57jFdimof
s3MXY+oOnLzXEHdJclqFe3ycBm89VC70ihlP48evPQHbGRx+f483/zDRA7eoEHgF5KE7Vysmi0lc
QFpeMBw+bvtdWwUYHm7QwTIflgpf1tKx9CWEEclrCTrLOUhvPBoN0SS6QOv86D3vrBJ6Uh05znOd
WhFfRcVOvQs7rBN5YtnebN8XlhxXLQ61Zw9xDHGRY7bz46KHHD5D+JYiQSV5Fs732XfTBZmNZqxy
FqG6QNdj5ZCq4CdSVunkDynvftr4bdU3Sj5bVOiqAaJWuAFIpP5rRN7JdmvBJdoU3M265Q0EFnFi
9K6nP1twM6VT3az93aL/Qq+ZBpPAa9/9eT94ZeLhur8r+uk7QJoO6ydhKSbM/t2rsyY8uL/bjL3o
r/UC1igfgJK7WfJP8CP5gjGlzQjgtWt3DTNzCNLlHUwAigyDnw1G+5vFUBmkY7yz8D7Symbzn2lK
fejnEvMTmuhI9Jjv5vEm6bTBaJPBaYtjftWO7XKEDci7lfNbPfdwtV2FMUaPr5CKzTFcWiC+ERnS
mnsRnBzgdvggL41W4Kr1Si1CLEjZEFOpcqwamz1DN00t1rJX+EcFjXvm1tJfg3bfwpYvV4dO5qep
LCov5tO5WJdepQHRznGJ4gk3w1jMYeeczMwvbTJbELCeN+aBE6JIVTXdCYnSVvZSwZSIK7aTk6+z
5ZGnUgsM9WBdbiENnGJSjdkLLhVGPUd8Jpt3blxobvNWxUU8jXWaYEz7kOu6FRigyTmpEAHTbtum
4pEIq/63cdao9FqCnoWtoP+jROd1uFEUW52+PI9J1Q4ls1u/J9Fmzk6F4I423vrdk91h2FpcSAt5
17qX9ydX4yXk/XlIki5fR8VwG8GodiOjs966+lqDi8VM6Jw8aJfX5yaoZA1dCqgQOUcd12fkH9dr
L/h29QhZrxtlUFFM8P15CK4w+ti2vk569V82BwLu44d6/lroJ9G7Stz8fFt35hFPclGb5ojX8XIZ
neVNrARoJvy0Oobn8vzL56YTP2ri+XcmwyG1q5vsiIn7M6PNcH4+Cp3+HC3N1USSHJ/vDAgFKgOx
fRG53W9HuOGbHQ3cQF0BmEbdeAlqlNmPWKQTyuVSTcg7efhxJ6vZMUg2epoR7tg5nRb3znVY1s2w
2anf8VTEqOCmpMWr+7hBEMsda7i4W7v9kNWPIFqdb8bdtp2rkqAU3cw+QDucmqUtqrbtXl2/Z5c+
8Pu08Rb/S9vCIJ/r36BZUi5lU6cbHum5v0CRjwIoVcndXUhYon0Y3tBkVakQW/tzjtlr4IUo4mLi
5EMwHZ2+9c9igmZvEDi6SR93ljPA4Rkeu8mqDt3kBjdGRVaF43BtoP2kqApl3gbB+rXyZ+jWs5nP
1Fbii9N8T3rpXVTfTOBimujQ2mbO+MzngmsqTohqEmKjX9aEHhxfBvRzm1uckz5QB0nq6jJG93UL
5Zm7zs0dhy71nKk7ESrEVbN5yJdhqYtxdkHP1MsNgQf/j29pGsCG+bVUKzRuB/dWLZwjcXXX5nSI
xJ6Hzh8YKRceGv+XnuVFu0BhewtRqy3pWFWXWPXVZTNu2rUNDH8kutpcWPni9Em4r8d6PoWRoXkz
9PU/XfeyodeDye/J4nmZmGiXLKJ5C+yEu3xJ+lSuqrpAYOAX6Xrhrn6F5q+LBOD2uYcaf5ZVLwtt
qu9R0NuDT3s5p8k8A0aDiCZ1g4+PEwFjnohbtGAkY5P/Mc/N+vZwvAe/tfsl6GDoQo6KAh38qYi3
h5REf0SjYalaWz/foB3kzyubl0LEwKsHz/+ARj638yv3ddFujfemoRMvNQs/ewT/rjxJeMroHH5W
ngd4aprgRAeG7Dfix5isFWzuoEdeyJLpnSsWvnga6mZSze8jHKCUrKrLjNimd1SYNzBG4TVZnekd
yW6kBDTlEATklEf1wk78VWIAqdJOqAvl1fxjIR7Ciq01H76Ci9arBRNQM2FWxLrgWcJxBQ9u6W5W
/NKPK3Kw7nyLBgBmYadlxjwlABdI/h64YIflMkW/AnQLUL6rf/oe01Q7KIbSUMZw7+YaQi5pjg5X
9UUtJim2wR3ethbfwgOgMdIQWVYdDi+Ix4QXpJARNrLDi+ZyfLEtq9Ox0dshiNRSJCDeoLX2c5X1
moKWeUSC7boCwABhbAMF76Rx2ltEeAznbnVT8QgzPDcuJ106ROOarTHAML+foJ3gdxKJ0G/8cfds
NE7F2lAYhg1HzQy6OTZtdUG6D4FOJro7B+nCO9ucxfOTqTcFuXY9/b1NAFV4c4h0k4FfMce4Hv2V
X+Z5AaS7rUjwJoO+DmM1pbGn/PcxBPmhEgQ3H5vAVSp1AKXv2johKXtEP1cxivu8eV/0MvNyE8NQ
TA8v1LUw7+oFeUtvQEXxzMkgoCzzfkRbjdH8q5nD4EtAuc67mpKXkA9zGTe7vyOANzLkT7cQIZqp
0ieIPWAXbHAV27bkXg8J8xloawjf0HS0u/iRaXseem6mmJRN67pnGjJ5VIH9iZgKqm0YtKg066NS
GAehnJx8cPx9CtWRnVYHTSDzrc2muJnGlG6LzuGwoCrxFgmYtTbHKmLNqd80YkhCjV+amoNSasUv
YYNvk41+/M1vt57Dsz6IqrfYiZaLH4a3yLfV23ODgZxnCI865QjcsKyiSGVrI2+uG4A5FTEMgSgc
XiFW7dtVBle/qUASCiJ22lt1h8huAsk+2oIiqie0OWyNkjIJxBmLC2CAS6IZptkz4kpWnCsTq/X6
3JDZhwwUIs/Xrf8eWixBUG1GHY6Kr6DN2n8Pg27LpyFqLw0Q0DM+N8qRkUlgwjJSgiN1xPSd9J3d
w8cx+5nr9TsoIQN41AauU+AS89QxZCtyUv24FyBqwn5pLi7c/QufVXN57j4fwT1xQFp65X+HLKIm
OcJTwSNBQM5LYN2zHYN/N46vdbpUVO2cgK42pcODf12IWY+DFHlPY3XuHhviDPE+dOL781CEZMTf
489H/x7z9nEi22NDBOZJ1XBAMXHe+qG5gFAaAL6Hk4E1jf3R0Ui3NAxgWG/y0fTDi9zgDz83SYKh
fdI9FKT/e+j5Cvo4rvH653G/V8Nh1hxQPlPTW4dFFWQdzvfnnudD79CaTrsZa1S9xtE/beuZlxgd
5OprEEyPDWa/IEt6h/w9Jh+vYHjFhLh+jrybLpsOJUfntajv5oZ+qz0IOqAX1C2aVPRikqZL68cT
3E4ka6f2d9Q7wd5WrjlPaw8mb6maF077M8AcWvYe5C6CUvJ1kMR9nR8FddyN03F7HPMrrR4rCHAJ
a5JDPgMYhzZpg/4ZhaY5+3K+VIr4t2Ag8QG4JJZimICZ88UrkP9i99FH7WhjMR1oBTfreayKm+7c
JevlWcFKYshZ9j5uYnf9hQi7TZAw4J6zU1G3XIQnPpEkCHYmYAXqe2giwN7zeQniIQuCz2lZhvd5
Gzl8qZEg8ytlkUAbOdG6d26hOy0pYYH9pxbbvefu+JFsQVsGPz0Z9mU0Nd5Lv1IF4bsPvrgi/kox
Bx3jodd5MHZqt1r0oiCS/I+E1f/brfNAL+2Vtn46tnq6PpNqCUmKkHD/bxDZrdVvQaBmbxtDlKpq
370GXl0ay9XBcOPZTGwWQzwaadDUsQQO73kp2mlIJyh2Pnkwo19yvWo/gcNDBduyw4rr4sHrDBfa
eHoHyWyAkomCofHV9tFOKRa2HtMZccGfYyIyNIfBnzr0X2QwL9/AT29ZojcUqbOFy2zFdGw6qy4s
SPCRVrzKNtJftA8ZMm4UO9WPXTmwPf77N+DDbOvTcBu9D2+7qW7e3p9ReOxUgffp04bdm5aBcFSt
Lg34nc96FZfmoQQhTkiPde2KV6CPQ7r46MhhXYN9iN9gQVPlr3/fLGG3tSPxHp2d2VULsoqeUt3V
MX1TznXEEO9oYTi7riyxBkF3bUCnF0OS1K+bgnBa2Q36tE6cS9x1b84UezffCeePrpfp87tJHV9G
b/UO1qKe7RfVfRmNcvbbLE3hRAO+rvwO1NbbyRWyK3VdFO6Rkt4L2S5gsOrMJPBzqNfqqxljdX0+
4nyDhZMAcRTjhHUbPAv60+tVKTDflcmYLCfwdB6YQWtOplNebjiQZDeRWHnjcaxPuq5LxYTAUS/e
9MDN6b9NjEjB311iLJI2bQuE9fGSzvZ1iiYj2M0tmfW+E8Qv3BYZGTUzLP+ga28XV/F8es4KXDvz
0Qz9WT8mCteMnZc6K3mZF96WIQvDkyEzfB8N5XMIkF2mj2Ok65FTcQP5Ttnbc7mCUfUkW2IyX1m7
kJN0jisqsRKL4Kq9DWX8xdINnvNQ/RMHhWNclkOT1XvSK/+j86a20DNe+bx0GtjAWeUArcbaU/Dc
Akgnevp3E8UNO4V9WwRwDZwxowMYv6HjK6gG3hlEXizk+nBMFHR5CGufiR4d8d55bnsIt0Ah/VSL
6+SHO4X0zH0jYrgbN6iv4/9zaEv6A+1wRUyRvgbbzO7Ckezu042XwcKb7HnsucGJf/c21F6OCpqi
fjRP8rGhlZkOrgRt4qjVv4Vsc08mcS+N8udLvYID7OPrDCP2guZg+Xt4lWDGrQVrKKDvrJFmfcHd
btkj3o25Xm8IFNs6RKZyVnO5ueNUIFBi3uDcvcYxjCUSQ9rRj/GxT6Bgz11QXZaB/m4q03yBC9Xm
UtftzfEf8QvKaoiD9e8NnEoZUK++Y80RpKpIrX90ybsrEUBaEvkyzEn7zhyLDhbTLAA1X929B+lI
5uAydKr8uypGRwcg346PBWzaJjkB3dNwuqTfpUsII6h6sLLuI7CK5rA/sQB3n0UtQwcv+jXAqcQK
C+qfbUxOBCFSqNmbOcK9qb/SCdKoMts7xuMZEJn7Z1BSfMXfIbLt8DAoo6YS+VL5r3iHqHSjNsSM
FAE1ZIP6XYEXNOmM8fUURf59GgFGPPdQ/LT7rYl+PBfZacGu3Hykavb1ENRZ9VgV43nMUOTmVF+/
Ev7N7Xn7WlV2ehO2mnN32eLdc3dLVAxMqLqjG8Band6XzvB1DwN7AtDv82+yCe7BSO1rVMXmRYS+
ShsajyfkLQa4JFifKBCQ8Z8n8rlZ10nlSRCvqRwgQD9bQIZ1VhBCc2K4IGPDoc4+muXEh9TkLQv9
Ei7swJeqK9fnE1CQsOpOpZEtkGy7PR8J07m3papxzPCvVaSjkqK7OmqDeJGumuAS9/Vv4OTvQzOt
342MqnwbCW451qJNwboTeazVdMUKykn6jNpjEqjhnxunL3T3Go3EvQ21QHfqDufn3hISsG6W08yf
ZlJg1Sesy+JP6uYhjI/0DHL1ZrN9Ga9Tn4GlwkQeMn725Nifw7jP2tmjtzCo4tvS032wdsPleei5
wfouYMU7rE7EmArPvdk+oC4jglSt8lxtujryaY7LRZj5QuO+3VWuO0Mkl5ipZSs+rUoe0gTLOUra
l14Pwz1oYRSoliQINK8s7/lQXXXQsiJ0u/DeJD7PB8OcDz+AokqS2fuuIA2JNaK/Z2/KxII1isja
Va+hABvetfIPnx7sip6/z5NHUi9S9iNqUBmyYcLEFoczYgpeydH+HoXt1H4ZpwC18qz2GuHAv4+2
x7Hq8SxfwuDy/32d1tngbKRE3MT/QvrtFYqbuq8I7SPThiUUuAxqNPjdhuT5Vue8I9ubbu2/j6r/
HXs++9/rdDSERx0hufl8yfZ4g7+P1km8BtOKOGD1Z6ATJm/Xc6di7aGyd72Wr7PPMFTUZtxZFfyo
TRCengvtwDUIz7AP32bSwQ4Hs5TbBoU21hhYy+eQ0/kASi2LfRBdUfeGTNim+/6ShJBAsWSR//Hc
pY/d8bEgBHAHlKyyXvKJITdRoYP56lh8S9EDkpsxY37l4Vtv4/BgHkE9B0WEzJdJzydn4a7NGTHA
254rXD03C9TsHtKe/j9Encdy3EqQRb8IEfCo2gLdaMumtxsEneBtwX/9nOabidkoREqiaNBVmTfv
PQlZ4Vit6b8/LZGIcOvlCq8jumTuLtcYkFNsAQmE/0l6hckM0Kr6mw7y0wdkH4ndNbMey1mt20SU
1o1WDgOAncnDyiaGSwHVYOsMk/7UtIPu67WIPjusuVGUPDKyqZ97g1xtkzrRY2d01J01w9JB5M5J
6TX2LM7Fx2ROTHKg/fhiLu5LcauVTvyu9VV9XEGEbf7enFq+6rHrjctMDvPRdJwb9OsknOs03/dL
toajMS67Ju/ad8OMttzpy/O0uNW5k6jycSmb97JLpJ+5w8pASBqbVk8IuRaOe569eQ1Xw8h9ux/d
84pYOvq2TkZBj5vQ6qEnOddfWkBsfl/nRAQa5d0UjTaEQ2E2SWgXjbqN85mpoFMf2sHlYOOkxo7e
6DVVP4mN/wTNznP92ERUtsYCL8dVlLYjMi9Vp3GvXxVrZ4npVmXODDwplt1kMFH4X2XPhqY1W0z5
Ukdy4l7lvmm1ou2oFpzVgdkrc1NPfXuCodOe+DKkCP5+29V2sjOVZrYk382UHAMKMh2ROuPZea6m
Qd/9vevvl/9Xlk0rGUL8wbEPEWNq/dTK9VM2ecTBo14/jT+WzIYT4tHY+n/v+fsLf7/gLF58c80Z
E66lfbYYsDFgtFKDi7gHvlaU2uC75TUqXV5/K4Wwzn9vTzF9RYmbexWDs5e6vPRU/bxKp8K84ZQT
PiK9s41zK72GPmzAR173mKuXKImGJIgzo7rjrf9ELCdp/97K51LdL6Lsw6lO7Y22jAgvkO/+U+LB
A5Rhl4k8VNe2aEhQ4f/+tPsjfFz/9L83TWYMsojHnbzyr8hbBZ7XN7fl9aP/vUtpTWAXWXP799Yf
feP6tzJzxlnbrfe1nWeXxGAqNsVD8p5HQEoYvdp0DHJ4K+cNrBh1N+fmVxGbDu5gfWRsremMxvv8
QO1bbRZz0V/sdiSRJieDV9D1TxG+fY9AAYHQ6ZhVWvoWrS49mSaewCHWtzqSjv/f+13+EY4+hOt4
+983SVN1sf17++8TFovhYe1HR2h14vxZrP3fX/x7W+npFoSiRumqu+e/X6Ck/O/v/v99nZVsdEhW
4YrpDVuBjb+nsykcDeJN6qMdytCIl2BOZxM9BujKtCAx1MyvdM9MSFMjfspqpxvoyZWe+iSBX2S+
7kRqNFttkKtfrYe5o/yO7cQf+gmLhqJZNtwrDxD4FvpvqLRv6kumnz1Mnag71XYWlmrdYUpS27Uz
7gZtSH27IwYlZyUCV7SXobHui0ZkvpNUZ2uIHfKO7atmUd820f4qqGOxocXD4yQ165arn8Qp1TuH
sFE0n0Sr1Fk3TYZKrfk8ZEDxtGZgiFgjlGDflVHE8Dq5FzbHDbwsJlREaHRMuLUscW7mnyRlHhgk
h2a01gwhG9KA2VX/wPmO53aW07k0yUWWonpwJFaXOHVuHDyF/LiYz6R1T7+VjfvIRYdJUOlL8ayD
RePVJh6Tcj4nGapFNMnMV/iDU44av2vle1R3h7Q3nq9nyU6P5Kbs61d3hpE15tW9w+PnWHZQ5l+q
iu/mePi6/kgzy6KKrAmH67iKmADG/lvv8nqeXLSMZfUu2aSR/RjM8yIkQ1YCsDmRPZlFL+toPBWV
vGXGRmwknykQ3eTLbMc3zrPKN7T5nmx0vSstYzMwv25t89dK3B+tfqvjZfHLdiCj2D50UUbeSgXI
ez9TPfy0WnFuOhpLuZKIEH0f8j+FboycouUHNWY8TEUc5ihPfkep7ZuOaW0sRtw29sb8SsPQSLKp
zj1ORRZcI88R8/CiW3d6PmF47lRYusVDvVqPUeVe0MyywEW7aluCX/2cPrWd+ZrKOd4a9nIcPWzU
/fXh9kr3zqw0v42LMrRAPWbTEKaTfiuy+ZYNOLescsNVNbWBQKtdSBdg1iFrIV6YwIml/1Sj/G1s
x8GIQ9Kc1Bc7670gsRifEl4YYutLaGQh4ypsrUUjnZy7+PAa4ZtRt1AE9vt2rm+RjD6dBFcl7kqu
OSP247n4iU0wUm0f36GPDbhu2m2SjW+NI15NqaGwOcWJUXLuJyI7GE1/1DhZt1m54GOiZZuvfrQm
kn4zDPGmQQuoGzzUotnFrRtvvJiLctWNU63ftk3Rbu2l2Mm5hCMyS+ItablLMNr7o1PfU2+c0wid
r+t7wgr5qnzVOTdkImNGzgM2rg2laH/1rowmkmZz1xvFk3RSY7so6BJIbIFT2+IUrxMkI5d0p5uT
6jH4qVUmvioXmqLDs1632Pnm+Ldxwgjb9Ibbo0EhKznZmInASjvyWm44PGhaVPugi7QNm7ymvpek
deUYTCWhbZwxxN6LDPSBl6KMFmc+NY6f6wQwx5DZ9DEW/S45klW/zzrvu0hVuklXeWPMfOQKSa1a
fyQeNhwWJJITaAgKQT0c8Ar7bre1clrKhSSjSYR5NvaLQ9hsbnUjWLC6t+Vt1MRWUHvqVUu6X8HA
9Yp5mPAzVmNdBauh/Wqu9lZhQqljPFFud1wQy4buOMzuqXaqA7iUYlP3MdPLUnP9rrLfnZzTsDCX
r1hEFsFE3fHJGLRbI6E192wLN6Ku8cWtXLgy3qVoV1S/CJNrPu6sTMOI4fYcqot6bIv+leLpl+Dh
g5dEP1S+O1Hr3PgE4+3Z7GmCOrlxv8hHPeR99qyR5urGf8iX9FiaY2A1IViSJRurxmpjajiW4pjo
b54xU7bq67hDfQzdkIdTww9Fb02/Sw2+wGQlpZh/2aX6XCSEEELVzqBhVDKaD8K4PAtjgVvENg7A
Und19+N4pRFUZXof2UnYc/p6Lo7OPBFLaLrtxrL7/szo6nPwwP+K5FS1SxEuOVbDEfzYmv/ETc/0
2lWvVm4NSATWL2AIJ6gI5M4LaUnZ7eN1NW7Gcn5MRkWQGCrMZO1lrkp/iVxrm3kZjCDQArrXcWMT
PYUjqAVFNFd+GiUnmWMDhF9huXAwK+dXm5dXnOzopQZ/QwANhJ8m/HWMbstqOKwDxWrMOH3Ez6FN
6zZCeMrtTXGRtXgfLKgqDPtuKTmPlufgMoTY4CP8PRkRH7OWBhDXIgp00AQiM38MA1NWQtjdvMrl
bTY/RzWupSlmPl5lpDhiHJ7gvHppWoGwDLwTY0etu3rfjjtjqun6Z00mW9H1wi/s/rSI4WlwA5Uz
SZyt5rmtlphoVLYzvH7ZstlQ9605/RaudLZa4kOGGQM7kntvMH+Ewq8rOICIKM/BAq/J5/5+0UR/
2xniX1xGtj9UJWQnxxohtlgGIdHxbiymfxNCubA5NpOifKPUeOHpGULT6u4X/H7Gqutk1IdfExUz
aIyJtF3eBEIvsGIWOPmYNh0x1N9MaXSp8F4WHU5Toz5q7gg/r1s2hMJ/zUJTm6kuuf61MKHeKCrC
V5EFCIp64HaKt+kMpKhtK5oy9WEzlffzwXiB6FgGNS8Mf+6HL12tDFWj5dxN2W08EBj2RNNh3YO2
Gg4SUCVere5iVCu51grRv3AfPC0ZLtUQVdsFBdYH60YWmcgsBKgZP7zABOyA7qLuwa2D7QOESAyr
eC2qi+kSVM/yeUW2G55GDBEHzFrTavM5yOqmUSVJ8A6ZIEkxlzmrfOXxhN1q7U3T9IK+QVrKUv01
H9Jsgx2TMWwz0TfoC/m8ZMVeDSaiNxO/qkTi914045xX4gm1ZjM5ZnLxivY7uaKuK03ifVPrJfsD
X19/YZiz7jBk9H6Wd+oCTUlQ8170ufqe1Nw9xc4FNJWeAbnZ9z2iRVZq34CuyrgeEN9WiEI1l3na
WvS4uqSN6pOMziEPjbX5qWTW3Jm90ZFpqLHWQBRQdbVhIJ8yQ+abN6ZYYsFvucnwKWebSU3nMqTc
pv00XcyWJ9RyFw7cRp4wHYHB4FDNC+pAJbOjiqy70uM8Fk2xzzF6p1YZqsYpdq6TZHBlsPMPUf/Q
4W4hgFXnIdHfyJ/r4qvg5DYd8EmVO+0d29N3erd+qaT9FQsBEJOu2G+kcWUkkf7MExPhPelbzHsF
jzNQLZV4yynmck766ZN2juB3BCGuV86zLXp325gFBln09SnWntpMFKjhLTXA8FNgcfATHXBiAnTN
Ue+z0n46TONxY1WBLSCKeVl6Ox5SqXF7z4K+pkdPnsb5NUsFF4A0l401pne9sv5BUyu88T2XV1VQ
raHMUxOfYMctP2FXHlMXvZ0DwoaEwxqzfUVnEy2lGypBoV7oYdmkj3Gr7UQMiaKe5w4CmhekOtnB
cazW44IZHFcRgMtatwOjZQqyxniTeNYB1vEV42wP5LgyQ1zFN2gvsV21voZGh4m20SOxVXPyoaXT
1X29mYE4eto0XspsvSxNo7aahgGBYqMBaRk2DR8bOPan4N+N66wfC6++mxtSy1V7v9bmj06F1q/e
p9MYP66t3zZkkYhEh81MFewstNWddsYyd1WMY0wZlZ3APz8yyNknyBebOisx98TVuC2TUexlJF68
adUCyrU7q6c0Xd3mJ1kQuE3ZwSZB50hCIYajHMAmGWX06ZTa6k/avyVdo62u+luA6PU1uEBFGmV1
0I7e+GwTQ52y5bVCNgFQDTt6aD+bJBk30XhjJ04Vzr1v4f3YGRrGZGdGDM9j3Do6D7dlMjkwEfp9
u0WjM5sl1Nzo1lYdAwVeWr52HXK6NfW8A+Auqe9l088nPS/PRhJzBYvxFV5CuMQuzKUcsFXnFAIc
An7Oan6ZZLVcOR8rMoKBGdI1St+1s9fEac+ObVtbu+gcIFbtTHqCoK/B/10rKl7HOrhTAz+1ASOv
y6CaVRQMtItBW4iXlAUN6BEkI2J8Hicn4b9sBkYSg10QZPMAU48GGqnXkfNwlC63ps09B9eIjK67
ktFMgVfkikTFeHBqHMq1wyHLEUkeABJUb5mMgciJjyNtGdjza4oHO623APloq/Rc61YXKGsMm8w9
EXAtj2XNV6ylKjte3ZBxvaITcVxvRfzMNBFkb06qVNTNfk4cP4ltdcKWRrtn0v16ebXV28yjh4YS
rQ9tGDW2BeZHv83W9Gb1TG9feeXko9OF3UCgGy0TO+JIJzxS9nt62xxM8mx+7yDW4U04T1jVUblv
3KnGJq84xUqZbhbOtXvuahy6sEcii1o1VoiHzH0nf2wJBXto1gex8CQ7Pd5xmcBswxnqBd3dqEMk
pNutmUvS7PHoDfecONhT1FF0JoZbk+qq7PdwLMBfD9EHAMDZdL4MFKJA7+fubl3hHrsuvH63Nt9p
UIDkF+R56zYKcQlp/jB0tPt99an0dd4uOYX/UKIcWvbBLBxJEA2WlJJMoIqsvZud5seeAEg10teT
mfRLyWRHw/NVuK6xBbHLY6Ghms/93Pi9ZpJwAsSgXeuzauqLjQ6X0RDup80BFo6xfcrnIjCcLt/p
mnuxGq09Whh5J5N/BVHJ5TMaOViBC+Wevk/x81Jnu342eHoALWRnlAQHJiN+ixnkbPpSoM3q5Svo
7SdvtC/OQDMEhwad19m5qI2+zEE1F7ImOaYbr0Vxxek6GPBkNtMzXKsi6FUsn8BLbMUokhjjNazo
XOkvzBYf21RUW/gsJAxW3MvKwlkd/8sW7yaC6Jr00qJBsRGOqOsgzzaE0wz825D20lXdaFb5T8wZ
AeGSIhfN4Q0n+i2urG5Lmer5pseZySuSQEOeEEyKE87hfaTzwNSj/Qt347B0jBCapWdWwUt4HGG2
jDCRal72276zTN/R4ynQZ4ZuCM+MbUwAZU5x75CmULODgdATP4XJRRl7t6qxQbmJQx1LslYNDsPZ
Iy613la2ePCq4kxWrQJsjefIS+BKiRdOe9tlMpWpgXGkxVNp2PImwpoR5ZdBmq9i0l0GpumZEeIh
X1oCjcrGEmZ+i8j7Tj0olol2Sj0bLqRosdFXFzmSrkGY4cWEYZ0YB/sM7CGooujLw5MGkA5+92T8
Ntf/LibV7fdp8Z7rkB11xRE6ML6ndjA+hbeQxY7+OcYoeZ6mQ+bSl449OEfa+M8i7R+nbtkpHHEM
VSnS6TV2tnJfVGlQQww2rwnwgJLEsrAGbW/abo0GQUZQeB+NV+ZBJ5eD581sCiiJJEs7xfgyv5UJ
KpNX1kxZe7jkVWPeiCJlOKKKiDL6X6yV+8Wwyoe/XzLmCbsYx2Hw96ai0yKrIzDyLrI9UFzuSgFK
KMkJ1YEFicO4HI3jyud4bBfQM5mz4HnlJCU8f+XszPAFiuSYlPltq5f9oR+T2zop5R6K3VNzNZfm
2jded1ol7gg0ciYSUbYv1mYN+n6WNIHWhKdAloCjvRBE3LqRlv7aeI12qRYu3FSPz/pCeE/TCaZL
qF/j4uRbZZDJiiUjfiPuzuSUdR+S73AYHe/dbc4gad7sao02oin9GVXpwCTlqUjL7xlBauznR3j5
zR6OcUelPyX+VKWPEhV2K2FSrVOzg1LCXTZTjCAwv5d2+VhY7clRJpl4MOZDwlSg9spbzesvYlrf
Rk/s3CK72BIATNaRnbQEYcK8wiZD/cs51b6lRX0HiGtjFy8GHseblei7pVmJv+Cw5OaRWLK6Y6GA
yabMLooZNJjnQXIRo6c2RkJcYSRrNHhW0EFnXEVFhT2UR+wHF6FVNMN6vI344beKsEpUXUFTaHWm
ByuneHUZomcRwY/EnG/buv5ozPxT65yThj0qVOvMcgQ+EwyzcRPvmJVFEHxta6NPHjYRqNyWN1ZB
X4vX1iTcaFpgfmtMobAX0eLKxxKr/smbPTAaPN5wD7z25HVrH16/qMErndBEMIuM8r40s4iBffbV
scQDk3rRQSad0re5AnVjGNSy4BdtsvoWUbeUToa1Hwx3prPQidNmvc1pyeINrHSFwpnkVCkT8OQj
tswtR8AxK8srqK5ONrEGE3EwOZNMQiJ909tECRNyhzqw9rFBcJT2+DESQ84bhXPMcD+HKP6kOX5M
1XCT18NFTVVQWx1JwwrE9GqMryIpPgYWS/hNhYYwdfHBdOLHMVaHzF6+V1YbbdrJvMRcphyloxl4
MMnYiTKK+MkCD6lX2lPpcJto1/TjZD1k+S2LGRK/i2iRczmcrRqwcnJLgvWkUmebRhXjfusLxz1k
C7Sz7cgILs+Rhgzzk6ceDKgcj6otDtid5gCY/WVJd7E3xCFqebNJBYlO1Zs/bZqEsBWPjCFQRovv
rl5pBFrL2EIk+10yBAm9oyOI+UEPZef4dukqgm72Cbv4o8ycDbkUNBN7vJ/a7gsP5RE7qe6PVS33
JrpfFakbQydJfs2yCmz6OLY5httJvjAaCONJfauGSj3t2jPPD5p8fNY65qqqN96TNSpIy0lf8KR2
w8Uwx4NYUxJ8Gd/tzpgwCxNA1acUOC8389g7X3qzvLVi3k9WgW29ey2XYwHoEzV5wZMd30ScLG7i
PjqO+dLrgFwH9RK70WfzsyzW4xy5G8qpsx2Bf+Q1wqvXgv/qjec1Se+WzC5CwD9PrSghViuiA+3y
BnUVihi5TigKaLpxf2+vxnngm9Xa2/Y3SuJ70G53Q815UF3bQ5uhheDKmTtupwiCAxOwTdLgVLzG
ZmLHfqqdlW9DL9atc31AMoKSc2u8ZTTcG28w7oG+eP6SdiDNW41vhPUCcfzDfu86N0znBHcs5Ztv
1uO704JUy0mEGqc+4v6RyLdXXhxNKnH2Kh6e0sl4nfPXIfmBenHvmHnk32WdvVPxDM1Rzs/gkQ/V
ii5MjMhXmEvsZqHr5DzAAJvRFGr9i6NziyXp8pXgKQsd5qdbY5nO6wKXdHGIBKC7YQykOursz8bq
2GvjNcFKOpXX93wacuelIR2Jg/OGnnP0h666RJr6h6kpzJb80zVBBcjhQ9ypRO57a77VEfxbofGq
jem9F6HBzanBrSzD57ikP6iZDlzD5meVJc8MuTWSJvvYWj5mDtrdyvfYpCee1x9mxB59BEJkZbX7
0br234rxbV5CWayi4pykPzk7szaaBunZjjqGOTZoIhcxs0LgNSu27ixLpPmNXoL1DJHieWz6yncK
iwK08NJtVEu+ddZUh0s1gWdqv42GSjXhnEkWuS+m9SvRRpJLThqqmC6wrC4tijnOye+5EUejwvSK
MgDbGjRlzU8XCQmC5EK3TLAsfUZbuChvByc3lxPGfQFVTS0mShO6gBRoJzoWOXJ7w5uTwRQEmtip
nJsQriMSxM6G9bEdC7iAw3KIxsHixiCqLRWzw0F71cvkp+RUCKQl37zapp5XAB5rwr3xmMqAbGAA
XalBadxb/XBrjATd0cs8WrC42BnbtjUJb3bEjdvv+Go1rdDxyHvh7q45kZPKJNiRHW0xvxUmYAC0
AfvKmJkaTsG4wWh3yBJESTJ4JfGBJaXSo35um8TaQmLkOKeU60155AdLROFGXdewdcPOSVKEWetY
ORVLKoTGU/B3tmQnroQ5qPEs+56rWb4nH0A7vw1jFgGUYBAyOfdS18dNHI0P+lBX4VDK58ienrGN
kiepJqxEyckyndvUYCKg45ejdOn93LHPrAu6MbxoQ0qUZPtK6R7hrNmV6UOr6U+W1ST47eV7PFKk
QHe4WbPyJkVB9L3UuVe5+SgGXylVBSWZ/ZBVOOTuWFtQJ9IGC7l+sMEsgK3Kw9p/o2q/E3S4nxKU
RqMk67Zo7resf7CcvVUIcLTCvC/SQlut14oV2Iles5SpI8goE+dY9Xy7ZPnc1XhHskLeWsSktbI5
0Oe86bJUfk2JFIxOR1teTHvLQfiXerZDO8BQ6vQb4ZjAPnOGKVg1DSrCIMWitMlM4wEgrgxMCPNT
Xx3cDIyGZOFXVemfEK3gPHtXpzhHlFsgmEbGep+yyimg1IUgI0AWOt0vkwi4HLn1b0gTUligXhJ4
Tn3HTLjRFrllOwko4A4owOJhj8QzluGCirbl0j/ygoJAklhfdqLeTXrBUwvyo1ox2wgtJHfGwYWP
Tms5hG3CrAyeiBtojx5rZfB5hJY61Wn/VmdMmOM5CvrceXXa4aabYy4hkmp+Mpc3zmRfBgOTctS0
gFE8urSoVc/6fMzc+YPJ125UjOOQzAsShHJJ/xV2irCVNBMLYsoLA6lzPE9PExQTCoMrXSmDf6eb
nx0iBitJ9lrqQUkk6x60FdlxOzsxyUr9jlJY9BWzhyZ6bm2PHUOgRo2O6Wpna4D0x+ZDt+oj4trD
0mUcI+07KHS442N8dyXRrmTwGPUtm2yGt0ECT5rHqFS/Wumxzsa5iaaMr1kEuhPDKi2Zf0QJ6mvV
0HO2ZGISIIeuNftZnR+G2flkhCY6eZMabRG4edsCvhjbwEviL1NUzzQ33L0aMeBk3GGYmwKvlLcZ
eKadmKYvDwXdjbO7eJ6bgzfcMUtZg/U60nIIGyIZTFtznp4jB56sW1/LrUKdui2i1q8HpZAumxVo
bsGByHyGg2dlWAm40mx5fNz2NU4y1pc59v2E5ELg/dMU80bKISjEOF9Wp+p93Zy/3dhYfenSLEdu
9UJZ9pJTxriSjkAS/8X87U4kKLE7R151Uwo3bDGQ4abAlJF4K8pL9YUkfimsZ2IzcSCY0vv0eP9G
uzubZbnrhxr8rNl7LMDB2pnjUFiz4dbR6l2dpWc3I8daLfy4+/wG/emn4Q7ykfXJRrxW6ygOQwlx
UddLrCQxqxiRnzukqKDWtX2TIXwqwcGRMAKXQD0mqFloXu5pLLAkTMMHV3KKS7nzTa7TdcL6o+zu
Cb3d2TuOwsKXD+foJ1oncV8iZ7r9E721S9zwgV1PV+giDJiSO7B6nLKpJBhIvHk0mahVBho2uL2V
1+GUwmKywLWAJpCxB2wlh+M/qldbw1dUEOhHmi3SMy+rgaDcxuahEWq88co25AoyQxqyzVVCshVj
ozoeT2uCl1NYMyq3Lh9Uoh8yZyj2nRyeTbPlVWVSD9CD/uLHfxIrBgR3iGGPZNwSfYyDphA8Ez0C
zPgKsppywOVlmkB+J1fGag78IqCeDt3S72g3MVfN244Ck0I2eWXtmOvrLsWvjeezhxvoV2nOrqPS
BYSaZO+jTCosBFV8ncB/iIF0DSq8Jfs7lx/6WjSvdL4s7FnH45SJ33jRJ79nCUYJeccv6vpxkWdD
LS4LTjAyC1nsR7IE6cK3cfZE+pGN2uxzSg1B3lJW9lMVIrPVEXs15r2d2iBdBrSK+DIO3pmzioMz
H1kaop2MpXjJmhxhpHmlMhsOhT696RPuMRLlXn7qGkQ/JxoQ9kjrRoAMu2KArw1mLU3T0IMk6RtT
ft1CQ82RCiS4taL/8ftWO7Blfmeuk7Mt4iuWdWjuh6g8d5XOJjRULHgydMRYHcY+5wthzyvDWrWi
xnm/tWA3VVO52TYZhvteKD4YbRbensKwhk2z4hN2EPd37J97BBUMTSbVsElgOyr1+mHFthiMdvmk
j+lhii10UHAq7fprtyBOs+K5L/PvITXfe8GLTRTac6KQZdd+/rBj50OagFuzyYV2sOAcU/XkW06x
/7Y7DdC21m2KxoRMzlbDckHvRH2nvaaipyWTxqpCnfaUPv4dlWif69MLMpHvNbxu4uIpXbuP5VPv
JkQ2bZO5O732DGbu6kCZ77HoDPUQxBU2b0FAscXMBm+CEfPWiwnsgQgJJxAg9XKPh+jViM3vehme
1hW1snKKl05mT71SpGaFT89Qztlx4ppedO+ytsW7XmBCcowCyN4MirxpngkKMASwd6Iv7Z3DtpWV
Sdvgpt7OWaaTnVpbgwjMDujlWbO079itZnYnsB+OKSTnxERu8qp8EifFQT3RL2+GDtC7AKg/RaBj
ox4SkkHxD5kXw0hRbhh93vVps+1a97OyvIMp239tUV+E8mZflYyb5MGgqQ6aNoM/l7tQtBizNqzu
aeP5QC7zjuIa3jcbcnS9uaWcgQfVo8vgWka841aeWBZnKzB5srSY8q7ntAR0mrWXeeG1RMAMlTWF
tRC/SWzFfmaguUsw/VTOLLMCTb0budEYZ4Mt68naR5b93Wj5T+7aPwtIu7Qn3eMiNfev00zmwcvM
+15Do7kuClD4uH02bjCXN9ZNOWPodvtlU4yuFfSqfKUygWOFzRBRcwA2XrACt7p+wmxx8mZy56t8
hsBBzZKscIBKJ7rHLpKqmpSWJ86dncAs2aW20QbtzLKCmKgia4QNzt7RwNeSfVpCsa8mtSFdddPG
rIZtN1aszVuJOmhgrgHHEFZkKkOpvzH65c4cKohd1vSx5vVTyl6RL8J5yZ4Fd6g2LMHlyGX3KyDb
teIc9MAN2To/EhaZ3hAbioOpkOe6mF8t3boMuvteF/rGi8x/OeukibAOXqDiYMAPszHcUX5GYKKv
dZMB4UhVJ9kmz4S0CNVzPxTJt27mE139G9bwH9NCXMCM81kWy+s8UUOqhGtDGDHrCxpgecDByoKu
u7MxBWJuALn7MrXGg2trOn15Aq2RriuKa1BdxnzdDNcaAXwaXgZIXkEdOVbA3tUXfYE9ZzOaN3sy
BLiJI6ZCfccx0uft89gRZDG451omH6P+WXXLIV6l2rrWejv3jA31hD3BWDlqiGtVqFgltnEzrPkp
Vm64XS9rUjSh3s7DRpfeEJLt/i5GbiTNZu6p0WmlAEZXA3BpMj5hn9roPR8wyvR7my8A5o+VHoRE
OjapZux91C460Yr1rZnhWsUmujklyA9YJ44H+o7ZsDATjZsBy0iwjjgU9PizLRD79VZ8rQbNLJC7
+7Glyh2cm3GGv1X364j0xByIJIj9sSIlR1UKp8VFbk9zk3qif3VLs+OeZBDOiijCRnaugSEuQ0ep
eaNcGqNcAc5D1HP0zGbHD238srCs2JyuABW06aADNxw05vA9aF506eyPWqGiu6ZXUJasv5wm/Q2z
q1DNwNSRd1Pt38Af8nMeyJnGDKHH2LB8O/FoLJvQqDAoCGAny3V6IJWhn5eUSrQQ9wlbCPeWXdEN
L1OzdfoCdLkx7YildWGruTnvF+W+537eiij/GM2YZSBlhMYKmNOG4fRQ5zsQ23Nqrn4UAVoU6V3Z
/w9dZ7bcqLJ13Scigr65tfrWkuW2boiyXUUPSZ/w9P8A7bN9vhPx3xCAZFuWUJK51pxj1t9NqRYY
tsFOD87w6kmI6dKkxhabQOQCLL6tHk56HdFsadECigDnrDIJS1BfL1A/jVX4lhnovY1ODQkLUY8s
3iVWxJhqZMroPyQxzUfvqCix9uB13kfjADFLO/m3cQeKsVxUCr4EVVCrhD66gNsCFLwxtrI0S9YE
ZrTWEPpzbWvTjRafQww+L6+SghJBe2S1pYVFgfhpkk0E+EpE0x5tKFE6jfqVII9nXfXlPq7NjxSw
B4X46mSa6Y782RclplWjG2uCVKcCJ1g5S9fsRajFj6IBoK1TDAlQz21GaBkP+LYYkIK1nJow6Ezp
MFUNvlTnzbSZYas9y0bX1rfUxNXroNJCRWi5s5LGv+p4XxCzQyazcwDtXmktcw0doRwor2HZIxON
MTPmjSlGER7xXNP9BlbxECbcKrmERs3nn1Fz6yHr6YQ5VB104YFqSuVzrqnfha76G80lPgMY2sD9
kveuLZhEjmR4gT4imViJaWfXDnGURNg/1Aqzt4POJZlEcb4y66HcVybk03kzH9qiElMu3pNLHRne
tEHT25oidu67OLcqVOoFMp4OAwE2O1SpVTewHQMXv6ZvsXivmwJ5Yn1EIKes40DHzTqdmjdIx1my
mdbBbpH9m1Nczs8mnIJx4jkdh1zrLbbXRTuhQ3FAAwad9yZE6M9hMYGuDDjN3AFlthd8Q5P7rjrR
Rodp42c+3W+Ml6xSQaPOGyX6z9586E7gVOJZGyB2O6XgfiMy4IFMntmdN4RBkO9hFhdzYtcmUzZP
zM3tgaIlWclTL3XeNH5e3fcy1+u01XwSk12NkHd6UqrpJS9o+JVNX7oqtHtY5PKfjWlGLKr7o5GF
CkYf/ctLARw6vEKWGdrCoSjGBMEDGukrasWLsDs+qlSSNkVnxMwKqq01oke/p4lV2SCp9H4kOGB6
Z+Z/eN5jqsOb0MSPqmKBNcASOgYpULh9gm17j6J1bVvykE2fbme+VDWisTBAiTfYC8coBAz/xAAL
EJi0aQhHhI5/6BXedTUi+eLnk5k/rXlTT5+b3xDpgPiICJ9f83UQDaa3ajXzV1yjw88Pyh8zoBYh
eZNs7TYgZV1mRUl/jrW4oX1TEP1Ddp2C1xyja8NvGZW23oOfwtdVTtTn+H/eF5P2GWnF2/m9uj9M
f5ubluUxCSwbSS9+gvRWqgU/bt7tCXlNH8qsr4lOtL/u5zp0OveH23k3KO1iP2/6bGI/lzbCgpkm
HDmNm/Almy7Y6TK19NEh4i1502sWnveL6X+vq/ni8pPMX0OwO3KP9Mv3+ZJsOg3kbQHxRZNxjOAq
3AUIHDbzW+rOBN75zZb/fjXu349/D/M6Q6qKCMPmY81ABeznvSIYKdtV9BkRRlASLetqf9+o3j97
8ztGN4F2b0UHPyybcZ8ycdoPMkHHNG0SS2mQCDIlydHFsOIGStiVZXRtpg1thXbhQshZm47PunEw
iSIsc+6T4JrCqzfEfLh6GdPIpqwblZRGTDk6WCk9+0IPyTr20bBvMsNYtF7YoGYC91LNG+r7Ie3o
88/zNXRqD3oT17v5x+cH9NAlHiKnTDD/1PyAGKJmG48keWuRZhwsw7v4auBdSkenTUthOMs5RRIa
qhoH6KvhZN3j/IzQr7yLabS/kIFPEUr/+cmshRUeCEbrQU+XgrLz1VLc4GqXvbqiJNTcz/WaDK6K
mxPzUhY6Wm8O5w1xuPJgwJ+Zf2r+eaxH9ePATaL991n3p+IxykXWnsMsurhqYR/isjUvJFtiTMAW
zTo5Ni/hdG7AB73KaHovRzMNYeMwE2cgrD7mp/w8z44OECCVx/kX9SOLYy6AcYXmA/2uvETC0u9/
ZH4CLhyTlMSRBRw+SUZB/pxqCXejpAHhqQgm0QWEaOLVwqfWHtmrVCWv6iG1EutiKu2+HH3jOEw/
y/huXRQyABYZZtzNfG7ecPu1mOJQCPg5pw1xepzmg0NU+jtZyr/UIqOrcJLhIsRKUve6uhA3beR3
Z3C2+sW2h1ucqPmhaULjMp9qB7qCDilRSwWpx3xqfjBGub6zdRYD87l54xlDzYf932eUkjVfwJLK
1InH+Xlq3tfQnYSkhz89ZX4gtsiiamzz7eevz+dhGj0klUOIyb+vymPyRUmavvz8jGF68VnTVOvW
VsADCae8QF3OXct/FNOmcuHVmiTPdSMGIDforYtWONZFZUReFPZQIj3kHPgn6wLjXE6kUjph07l5
40GKOEyZ66Ajfi6vWLHSs216NNwOPYWph6RsnZUyAiktO9Ihkcu/SDuODxL1PF1hxAOtQ39YMhOF
7d1fmvJmhuOtapivj45cYvr7XTeJcimnTV7JcB3qfjiVzv3L/IBakLesO8h2LHS0OBpkmpyk7Hbz
U+7nKv9Qsua/3I9iRbuSc3HodVPfEEMfboVC0AZ24/GMLOBhLIifmTpdUdEfg8r6zR3rta6J2PJZ
ZsUyQnlf005PzhZajAepaNHSq/sXA3f1GGnPcad7D0VJL1Zq7ovQ/W0NMLX2ecGMGg9WZT/YDkqS
2jv1+JMGnG6NDL6FB6sxEk60rAv7oSRjp858bx2lzbfft7tYwzBWRn710OpJ9eAV6ZdMCBnF1Zvr
8o9dpiog8F2QG1S97I7Uel/8Nj3N2BpBRPQH4m2+0SeGams/MlkX/JpTJsfPQCGPlO/+YUDDUWLS
ZXfe2I2rMr/rHWUx75rT8fyIlRaghSA/N8njWEuGjfkJXhr7/zx3PhZaqgE15aeqf/f8fBz2Y/ZN
PglxY/OD//Pc+yPzT7hxvfQJkdyVigJ1/efZ9z/aQqFGTTP9bv6b11Q0/nr+uf/65fOj9xc2Am5w
mpi44uklUdg0HqpBN5eD6//nZc/P/q9fe//B2GjEshIR3qfpJ39er/bzv9//5M9/7IVxhWXX+/o5
9V//2P++U5Y6uFuTtDC02nwGPz8joYMtMN8B0hzkrbSseAPK3RKmvBZCdE9KJL1tMPjOA2kEE2PX
RLIKzy3eGbHWPZlqL64d1ZjpYD4TO5XcCDfsCObESEmveuekHbqEmhHkNHTtcBBFfzGGTUtYx6u0
leqMmJ5A4Fg6T2baUYSYfLIHa6wGukDJYNEMjaiaGizDh8pDesTzl4o5dk/zXpCj36X7HB/Qt1dU
2b12rRpK/WSzwqO8BXiGhYbGsiu3u5uHinSK965SDRuWIMpYc3tvMSIl3cw/NW+ULF8mtblzSwip
NvF3R92kO+M51t5KuuRo8V1+KDWXJBjLor6dowcLTQKFOk+OuxLoxHxEesJIAwGtSV5jVAuADzxG
MLrX+ZBjcp72lCKIdz39Ip/enuvRXmqfUsK6buA9NSKfJlyh2mLKw4LBrXP4Jfz+I8z4592cBb6q
IhcVVu0fkIQQBahXzmuWOxvcq6TVRZJwp9440XINFtB1nA/XoE9MHzg7m4mtXJXce+/pLHyUwj1n
evrqu/7wy4yRAdHeuHksCw6ppQsqjcI7o3/AqFQor5R0nWs5DuUjP4xPJaWIw3qAMps1vutBhg3I
L403hxFoUMzoyVNyErHzdoLaaqAd3MlvrdCMPRUpUXcEyJSUT5oEeGV7sOZrII1o3XMZUkzE8v5o
MSvdCsp6QH3C9fwqIeIsRl0nGqcdt4pUqONT8kItW2PpyFX/WYAqmJp0/SkgmHRvD2qwMDPtO7Hy
4ULNV943ZUJljsj0TS/rv9CwKgO9unS2jkoJJic02x+HFnA57gtHGTalKunjO04Mvrdu8CcgBFLQ
23tES51/Nsp0WPX1JSvSRTthzBqAJbhRIloL02HVqCZXlCcvQDApKoiXNAvMv7idXmBS1O80QeG3
56JZ+xGJCIW9gdLg1ItQupjICaM96tj3H5qBNi3BPdjuNVZiB982/EPTtf59LzE/47xXjmEyCGNZ
ImMj4kgTT9aEokPm/VL5inct6bHwFULSp7Q2ZM9SatgcYuaWvu9aUGsQ1Haxm+31zO9PFCBqvHT+
Gs1As0MpJN54w+BeE6Som9w3RWLCXEP+3Stpea0N8eUOSfgGVVEukUXHj62P0M4StMEMIb8iNA5E
EgBYCW19bfaipHgOcLUPqSTqNf0BU8MME9XUQYak9R57g3VWMjJtU6fD+RzYk70nSqIyxn74FXHf
MOvmo/cA3KdM8NYJMyrGlDCkalYRlIQJrSd46PJfm7R6DFzhHkyP2mQmTYi20zBSRnzD8lG9pHYs
Tl0ZPBEhQDCkSpvrMBhAxQ3SYB8JRnb2NImjdQfV6VWJimsSIUaG9uiDGmrfNVOz31pT5EtR6sZj
1ViEDwQJbAcdEK3w22MVS1bBtIDWxDoTG22E1s0Ni+CEYwfPzbDLvfDD8NPJ0pMONHNKU87nWtU4
aQ2MiTVzTvcaKIiNLQzIEm/D0TOoW5mWq+8Dl1jwdELchP4f+i7uuTGZooBICpkJOU4Df4xivak0
1s23qmrlIsVfs7ZzjiKMvtB6F3tMeKBZlJAvNGjE3670kWNS+rgaFYpbFvXBL7UH6FD4BoVKOzuE
gruiaqu/SfDF+aWEzbUzb2J0uWzNNEFs4tQ9qzs+NSwjmH41excbSTMNisxrm+5FS/yBib/7NZCu
QaSp1iKu4dtrFyTKc8tKdvM3euj0aov5rHuQE1dTz+AVZPBoC3r1yyGaJnBqV13diTdQZB1l0s5H
jzQd4vywzqwKHr3Ud06REogXhmnuMR2TWCdQd4CgeZ25datHx7wZfvmXoKLcTLRjPXENLAtWtia6
/FROh850GKqRXGCwIJaosKMzmCRMXVGSfVn5JmmG6nOY0KghertSs70P1N/nmVwLqXqhAIm9Kbz5
lKhUhrQ2L/6iX5nEfwjxHyIrpoaAZe3oe220Drtau3ljYhAXHLQLv5aEj020QCGNiEK9V3CZchih
OTyoZLGBMefrrWgLTa0WrmVNxEjViTa+Kr8N18Z4WdX0eU17SoHlrg2RIyVSvjeTk/3BLa2sViov
YaE5VXEGMiHXToTgGH697Ltb1IB0EaoHDJyjsKb9qQT4n3suo6hKbvfxPQbGvoOxFgDytJuP0hIn
x0yg0Cf0f/O847/myl/wfURrO4/A2bz1eqIneiqj99EQ0wZq7dS4jgP9D4NQtVWN1fEaGM6xxKL6
Sk4Z1qoMR+58iLNHeUBdCRUr5ps7D4OlCaQz9fRdHBXumUTdbBsOYYa3ojviRVM/wGV4/BXTfhxT
i16AUVsJasrRes7xPNCznsq9k/vB1v/ZU4JBLjD/gWCdEFIuzKRtZdOeiAdBk34+SVrVW6SGm4R0
vd6q27Wmhsx6pdQWYYDFOsydfFUbbfacIxOGDmx/9y65QFogtBWKiuYi0CuhRNFf5iO19OghrxWp
qS99VmVH26IiWUwYl0bBx9PruJ97pICPoz0s0HwN702FUhORtNhFphreYtUhgHWI17FUN2ZXIwOf
76gKS9auoD4xnzNrAViwH6prl4TeuhrIBFHAFPZl9qV19nNh9uneJJpinasYacrKhmBp28Zl3kCO
IUqEYhOqKc6FEiODS1bzPClTTcPZ6lpYLYa4xSmvkYsXdimRGRizV3J6yb1dIDFMmUjhb9QuRoDp
nmvG/rYHUJRd8NUkL2kLmKDQ3PCzNYhA1caoeNJHae0hvuANnO+YPn0HEt286gq91FvP/9l8qKkw
RBvHA1GKqFRlDXkzQuPNMnH35LCXNwqQ2qujuRSc0CsvIr4qz2QBN01v36LK6p75o996U/nHXiFq
OUoit3vqk4hMlMCtT8LDhZYLxXn2dKIemigvHwmzRdPrtE957vWPOqvyF82snzprkI/zB9z4/VOh
jdWhTMsLyNro0gYJU53OSb/8kMqomWsfuh3ib/Oi/BCoPKNSANASNg7yqaWRoDCakY3XtYfASLXP
xmHtHipuh6TDzt99AUdeukWyVao6f6+56zsmM4PEy9Srk2pPpuFn79xEvE1WpmvDRhUWIXEk0K5e
FSbDbJSLw2gV617xCV4suq/ORhfUdHCu8rwnJa0MzLOK/ZGaDD7EqKyfBjX/5XkU+BAzQIP0i+QM
w/iV0of2DLgyfAa9pEwHNt6rR4hG8IHTA2rD5taVefuIxidGh3Dpqyr9U6ZXH9PRH51fw3Rbd1+g
mC5ts58sS5F4CyKVcJHMo+M0HdbMAsBHNPS8SmywVlOCCiu95Gg7I7GHKT7P+7ATmZ5N7wZWvtDI
5xYxa5H5cN7M/HzyLzFfupUN6hMsdFNJ56QIz92PzBIDxOqwLKZzZINyd+FGe+oqHa9SkihQkyry
I/GgL90BEu6DotzgsjiP+F85MtrhJTWd9OBQWri0OD/2mjZ+UsrESyMq+NTTrW6+39EMzCAJChwo
3PhEFdcHowxeVDVvj1k/KXSnW5P+fw9/HlXCE3Ocv52M5VM9utVOG+nwCDR1VNOh682XoSNVGv2x
RrhvFDlHWxlJMov0sy5oWxXzLb0OBbdKeyhWhkkNLKuG+NWPSYeG+RE3DpJQtQ6pwyGB6Ky4OBuj
0Jm/tjpzUureD0kB1umOrlMLJPeVq3ZUDhinNBpt70k3dEuUturOmA67wNqS3T0+5ckj8ULOY26x
CmF9OLxnfXLh1ifozUrrZurGm0SMhoMv+INCv0QQCpasjqoCSTLUk2qmljUJHIqaXmE3OOIjUhP4
Jkb3Zlm6u89CmuaZzMuVdJqOyW+hnCifb4A8VFc7JvC+ztcBCW7nqHQgUNljzZyChSF6VHTrJuBP
rQi0k6PSUVfyIH4OGaYI5HHXIEbVhawJ86IdwnEdC3VhQ/m6KhnX3fzGFm2ISJbUiYWNRXYZFJU8
OQrRJVSYPhEOoCd2fimx/+ffHUWRn6VVmsf5Nw2a+parsjjM41eN+grbb6qeksQMcNzjmSJYo4FN
IPpf6JQZhZ8SsI5LlNgAvNyKcT2uniuRPLNQJ8J3OtU7lMpKy8BrMj0oa9HCo8FGOj8au+5vkhTS
tQiQqSYTATFTEVv0muccR5gkL6R5rebz1jTIQ7L27odBYL2plA2oPLdkSCI4nZ/ljmaxKgBlUtZs
ynUVWcQ6d+Z7AGT1OxtZ9mvTDZjkriq3kGtg7t5GdmZ9FW3yFWda8kHHmtphX4XLNB7MnYwr9COB
hwu97c6pzltBZ2htkjuPqw2Auidb77MjrzQ2nVvihu5X13urTHFypHCgkX09bv94ChCMuLHeSXIQ
BIYhaKWswYS4DzaNrcRYGdv+OMGfoEXRuE7RJoAOKon7gHcDMg3QIhtnCUQ2YB3pi+f+TY8MCm+O
Wz96SosWvjJdKo5FfSoEuI1QK10SaB19PRHlUlCUYaJpz57df5Ahr50GEkGeB4gHC9bs/lZ1xHrk
2obmi9vKllyeSS3tVzVRWIab8c1PMBhlY4Le3jJZ3loG8UvzU8ghP9PiDNA01vo+LWV4w23MFNQe
rvMR2BH8Ky7VzI6smvmUWXrhzZR/g+lJbqKOl3rUEUT/Z3nKvwC6VdOA/06r1RH581pYKIrTRJBL
ZdhMsgrf/k0Bla7ExPhTHddeKZWNw3E6HEr0QC4s1CTLk4/QKZ5bciCChwA4DRO8v14RvOMPOY6+
J49ZUiQvcq6wpHpdMd9qbTz8QH3vX6y0c0+yJFCOUdh/r9vPMGq1N6aCLLz5iL2kjD6bVnnssrx5
8XVD3Zaife47G0ddmaNZHFP1Mc9CddFIY5k0qXWDEGDxifByAlUqrGIyfTGSf3fBOwXxn8sOHMva
DRocYWAWftvlV1yyCAAIpq0Ftzwc6kn0aob9Qmm008jMHZUgsTYI/42Ta9CbIEiX/CJkCbDWwgmp
QIbJSORZ1AU5ouUAhpYaRNsuQxQOJ9QhSkfIk1+QedW0wlunUnHOQnGp5ej6i6hsbAAmY73iTJqn
rGovuJ8QHDoB7V+c/fQDUDolpb5h3isvCnP1i/S6ZCtzUntUYZgrP3CZbFhtx+1d2eJ8m0h+Y9eo
Wzl2X8K2WUgHow4yev5L5MmtTD8g1SJq/HBrcLmBi8IrL/2Q4GgjL97hnxSdgVC6btYZQwGXqFWc
taY36Bg3N1UTzQ4KmLV2i9jeUxkyEcfV9bVTJ8aFNdlAxxu+1noFhUyBQWPVT/cNwHdMtTo4oN4s
q3URL82I2ImuiZqneSNTQYBk0oybME8/gySrnoIkhbpkiD9gou4705kggVg66pGPnL4Y1iwSi62K
k/St6LeF67H+cuFzBILmhFaxJ7mmirJ5rCuneOySrIHC5aufPf/HlqxUQtXi4DiDZwnQgC5m6yOE
gzY6gw45kdcXTkl7FKQU3iqQ3pX2GCEvsztfOd+rp41Q0yUcF7QQHTQy1q1hv0YttyESagJbGzV1
RVng0eiD3f2jwPs8rKIA9kiTMHVxM+3IdZvuemYjUA+Z/QbthVrBcK2zvHia/jOcF0Gv2l/TTuEO
zleQ9NTTIBXKtnu2bXWqPzbmxhCO9xoaw06t8+9ujI2LpjXZpvYgAaV15i7utEwl4P7j5OKxrFEy
zNBOQ3hQwzLrEH4hrpRnlIAo/Se/+P3yydX0VEaKQqqAOLehlpDz2SYHKMDeIQpwGc5pNMIH59im
XniAHI+OI0d/k/QdQBCtIEtTVgkhm/4wXNQ/acmMgHYV+bSlqm3ny2AYgCkgMApXiGyoe1AZmTca
3Bu03Di7jByeMP2ddWDI5MmY5u5+UOETbri36ZZOgNSwDCZopp5V7iaCqrROCT05gepDmo2220vL
kL/LWyMRpdAFuYaJ5f9p+r8Ys8LvXEGGJWpkWPcMkRjdboUjOFu2SVxsST26So1Hf16ckVG8J+D1
PgxADlTVRR9Rc0rqrj6AmGRdb0XRp6sdDAVlXpXAAW3U6AkPrvZEj3zpWX12dl353GZd9xwaUfec
ED0Ef/nme0a1LwpWQ4RQpMxADb1+rlTufJqNQSUKWzSS09eIdrlGRwx4k1lPwnBz3xWSKMASo0Fb
ZwwVKvLewG3V8/0fM1oj3OBudFB7eXJTInPZpB6CvzjBtFGktrsxp6k71ZCSBPDMPDUE+CC3K+zk
pPbbyoGKCvLP2uqppby1EtMUS5fdUE704zYFBPN/HkwK77cxqu55xshWTD9OJYrhGXCZ9lRRUSQd
na6pFgVYL5BIKVrOQU3JIwj0y/xJxyBYGzUJabpV+nAIi7LfazGLUxn1f+ZvTm7QY4rjfFcHrncq
zdiFQOMmCLLa9yYrlC2RW3jNfeXSggb4SBmUcNWG3gUPlr4xFeMi2nBcGtMyv1SJ+vR82sD6RNAu
KbrOUHkmsZBX5qELkimJBo63rxUqxp608ELl7VjuKI/ndTsxGahYdP2EE+FMkFzDzOGKxVi+VBxz
OMggwHmY4DqnID/+dqlUPbQjqnXFTTEeN7pyMBsxrlxPLy9ALfkI8VtEWHIAEheFxnjoJn9+dpJV
6Ot0GhPxHvtJsBLmiHHcU79lHg2rGJnAjvp9yRCXtVtKRPXTvHqPp1ClUa8hELXU0SBaItcCsv6Q
YtD41INo7Rm9+ZdrbO/ZabGxgeStLC8bTviugodaS93fTLaJvMF3dAhdYW6ZURR0oz1ajNzxNBNd
pte0m/v4AwqQYIPMal8dkj1jNRl/+TaRCKZMqKr60qdpr+LHNy2DIqBHXESuY3AyvFtTYZ7op0IC
9dcWNeWwE1NxhISMZVWCgUiqEfCkznXsRNl1HuzLKLgWtWadCe2aLMFV9hXLP6qq1r8FOvIlXOhF
J/0BYiEzqV7j+hXEw4BIqpfzdwsgWfPUp6Skak7UIrxBhzeBjllu6Mu0j0fyDhWCIwlCN62IasKg
hjTX4WM5lraeRwpnGsv6ccTgjvz2HhYzSvlXZVy8mqr8KlPY30AB+4UfDhsw/8x3lCJ9a73XLnPH
LbwMyJ+6L/eFjq2tyQf9BPAA96HSv2T2qL0hNtKWphuUZwibLTSr8tSiWcI3Aj4Px3pZAb8K/IXs
7RF7W/Fsg4j/W2mf1OusNTzTYiVB4J4oqi+tKXVJiiE7GR0a057UonlTD453oPJLpq+1AFEQPdZW
9nV/l8NSP83zgdpAv9o3ACKoAH0zL1cWRSsnFnmnHQc7JT0vIHAELvo+0rkHTXPMjr77qUYWr6oA
ZIRQ1EtHnsI+6cyDPXRUrwsR9Tc4+BZK1aw6ZdhLH4jQGS6OCgowI3C7cFLn2w0NxFlCQkbPfAgW
gbj5pBzijgIpOaClQtEFk1erugXu64DIHUg3OraajcwxuY59SrBhjkPYxTDfDo26b0IJoxdUE1Y7
yYhZNpt5VI0DSGG6NZ68qNbA4ziIvwMDzo47ereRwBU06f1Nsb1oM19FldnKfeL0yCHpAJ/v99WC
kfIkE5oQgKW886iIb495OZPlHlxkXlO+z6y9Q4DWLSn025z9YxV4HVMvuVZeeo0NmjWhU3uX+y+s
IqojQVStNaJJl5FN9YzihrGy7IqibBPTwBG/4ig4uIHW7nLHDE5UrgxUukxWMIk9JHZcP7auLR+a
1sckRB6Q8+h640ix9FW0JYkEY2E7SxAe9NGmyZTbM34xgyEV0M6Akvih0KjiOtiCy/It7AoCbKJo
WII6UT9Yq37FJr3UIoUUhdXvyfVrj0UbJOK0jfZSs3rEXnjtijJq8a6xFxvdP3vhv3sjYhOpFubL
//+5PSh6vGO4tCoGJDkW0AKmcAO6SArWYOrNc6gBpWSYiO6tzo2NbDN9h5e/WOummnxEhIjh4+0+
81ZHXN+Zyql0DfJHahBs1GUMX0t+NWmyiyUrU3Tj19xIg3fbQc8b4g88kYfnrykUnnyM6zvEc/RO
s3Y8Ww308aSOm2czLCYhCDirQSHqlALCOp+0UvO8f94AXqRdQnUUGsuXXxZ8silJP1YM+8FUQA6j
W2FxW+N3GUyVVK9JhxOqab+iplqtErKDCINmU46i39ml4ZabMLZK4M5w2rNpjZm18KGaasR1nwl4
sBEFlkGnSEQfWH8IWUsCScU1pIGs3adZjqMLK8prN6B+xroSbOZDGFAImfjcI1avhGj5EKMd2saq
MUSfScD011W+77EFmKCqrVPoPWV/PIQDRqWD1bv+QfhT0x+N+sw3U12jOM1788anSEq4OZlhYWlG
K90AimeMprrXscTO/+K8GbJX2mbFe6yNB2e6bxkImnM4xp8mGKkhAOSwzvXeXKqdwR3UT3cqwWV4
6wP90E2b+Xyd/ZMil4eGvSaieKTgSuOWK0iy+OCymgPa5um7L9p3WRP8bMHRsBIzveDessAZt7jX
kgAHgg43IqSLVvge+pzCLrY5xeKjLNGRJwpWAzBb5C5MN5p5sJCh93p/pUZFzBM5gS7EBsS5bRUf
BivjfimpglepDqGLDe467VALoa5SMPpAdxPrqmDBo7+uvIYB4aDAuyGQT4d4Kf0l7WxrJX1dYuCK
DGxxI8q07b3rAyR/F6ErB7BSwwJy5p4VwVURcckZwKQG1mdBdeBHwWFyS+CF/pqFCDr4bAwlQLNC
KbKrNBNkFAPTTrKz48TJnhXXCpfhkKJQb0h4izyzXua1e1X6VH79352AqdOohP7RJNOChi/Gy7k4
peu4DyZF99mx6QQEanboKntS8GuwzCwVZ4ky99XbsI42RlAN7xXegsN9kCz19H5ZOaqB/itWuT5y
P5T3qy4fe7loKuxZMksPshTZS84bxYrXdIgucK9EeEz1C7rVTlnG20BgmQhDk8UHUaEPER7Mde5K
8TjXKJUi0s5aQdMuqXcmmo7VLCxhkrcyKld59VlC72LA7gvQeQWkKo0yO/VAfwdeiXVUmdvL2HHe
tJE5/dzFMZiMX6LahvXm9XJlTYdJqO7VurD26WjUK/crd6AJG9P0yfEU/SkmDq/Mjd2ocHoItepG
u3ArY2G8eXU+7EMqi6invggt8Q96PQX0kXXELn5DcMwRVQ2SJKkgpQWZEi1qv1npUU5mCb7exNK7
IIly1Q3Wdh41J19Qp66pJwXTPAn0YbtTSlqJLEKAlOgTWlUPcf2D1NrT/SvOaoR/gw5vTzk30onB
VYY1NUYK9Lm7UnpatJhOKZXd88+MiGFQoZ8jxtx41PEkMd+axpGp73xfl4cic3BvxPlz0CZy3bQq
S6DSyIjYyYMl6no+o6amrT+oRriVtne0ypr5CKGQYkpKsbi2Tgwah7yOCwjNRuTjP4ZfY4DvgkjR
DWtCb/WX+bAKHX2VgjHwq1L4C8Aex5y+/BZlYbnJ61o9UR38Z4+L/J+9/CQNaJSektDXVVGdYJX4
MC0F3+K0yb0SwlQ6SbSiMj8SayIe0zJ5VtVkQrM1A+730O9X/XTHxJYLNk4lHff+DpU8aeFo6COA
rihL0wvDY94HJquRIqp4nXFyMqdJ3ny7T0Nq70Jg720BpCSm1t5wABeTcivma/Fkae6GGlsyvTv3
tygPzaPZ9YdOpO9DPCiPqavUr4m1m9s9qMfas34Y/fpbayMf2wBCIjr4hbbAq7okyRLCh1KoMCay
6LebJTe7WztCCz+tisU/4vHs0MvEuOJI3qAfpxvFpF01zLMA28vyIxoNiltJ8qzodNesrMH/1jpd
sXE0w9yRp+3jzYzsRTOtFMo2d7e1n+G5nGd8tPtPUCjKTWPpTC66WHlpRbPAbkl1d6xoOHk27zT3
RVuG5h5lBHIxSWUFNllf4kZN1M+JbBUGq8DR1c+4zT9mFUdj9MaNaAXXUk73xWDh9RTk/Vw5ethi
PZyyNaQjrwuNJ8+zmy1z8XjLui6n8EMDqFMItvRbudTyxdy1Jtkxu8x7OYQ8V1s1o818O+G+IiqW
2JT/rHMQiRcc9darrv4/9s5rR25ty7K/cqDnZhW56TYLde5DeB+RkU6pFyIl5aH3nl/fg0zde/pW
A43+AAECEWSEpDQ0a68155gG+KLEQJ/l0BUHadBwG9+0ZE09e1L7QKe693SeBXF5gyhKD09PObvm
VW0jg/rgxWG1rqk69hhjCuyG0XaWimh0XZf0sbfUF/FdI3JgGVjx8BaO0b22PXrB4UBNETVrRu/O
HhVDtO0FRtzQYcbpdNN6gCbPZr5O5stm3pWS5vpgpBuzT5Urvk3/2nQ+UhSoRVBKaUdOS7tyGnnL
zI23n/PxcsAs6BlXNy3Ebm69d3ZvbDAxRet5V/qFfaiBcBBvzrOhGX6S30RE9qSbc8IQRbcXGNfQ
FdWDqjpveYxQNymVd54Ax65kqDm9GEY53AhZiJajarjTDJxwk2nRP2+iFUjcXYgO+7tXymcrHbSX
vrTEmvw+6xjpeXeu01FgPYWMrueMqhTNdlaKUIKza3bpCZjTPVFxh0d0oZ8UkgFpaqRkB7v5vq/8
qbuOCqJE80PYRInGq6ORGUU2yWZhWz0I0SLUEDQrwXfRgeVf2YIITg51bTzMD+EoQ6lT6bXGAhU7
ZpplLRB9LuhKqY5os+OrwYgN+rbprMSUGx4Q53JBiQm/fiz8NVdmujf8EomXymWrwre+ahV5ZGqv
1q9DSkdTqKeiVeTeNDKbFMRJdor+g6aQ2pAqZfhHqRf+ZX5OjgnSKMwqr1UPlXW+oMwCwmOFveHF
s3VShrC6+iMwzWi+PKcLtZzaKZ83QNr/wd0UjbZlOdkv59+B7IWzSidJ3wgUcE00YIrIyBLPiNjN
EwX5VatJa+5lr587kxIZ24L6wkjT4QxzDMTZ0+7I2tfTEF7xbQUEOdfNiky5kc6hTZd6WrULbvvb
Um9wek99ttrQXwfV8PfxpPHTyjI5SL2pVpHgllnYyngljTW+hirn33zxzG8A1YYJOkCQFAxPzrUC
LWI0HFo+nAxtF9rPtcIDI0ngi8iSL9b2DLr9kwaDgLij1kA09GWDcd9GRqdPFoscsWKDwfLcUBYz
HEv2DrmkC6mVBXHbDAyQ/Q03s4FBM9oxyRYCjB1SA96dVDLuyGZIGZFnzZvnRCpk8E651bY5aTgQ
r/bKi6Zk9/lnkGaW+dgAmA/dsNgPlgsdHI/r3lUN5+TZKGvrUKvuTU57JKCn+rUKzVfCEyadVmOD
CbdoJhtDIc/IeqyyAEUy3VTLHnMBZWp8wxyo79pg0HeqVvqX3s/WXdioC9OnRNKJ39tO/UBoSrn3
qutOteKxHezVsDVWZMiE65Ic64vi4RtzZLf/rFjhWWISi6OfQ6PX2MFx3Opa51//3jg5E+1BaX7+
fQiT1aYI2uIkY9Cpc6mWdYwx1RgKqkc5s0pl0G6D2cs7vfLmV0PKJCUM8bJxenRZCVKiqSDndc1D
Tkcaw7TRPmm00x1N2PdKVtE+aGW5Uix8vJ1EPk0A+Nk2oQtPe2SQEeDRYrZryjPgvPG9MjFl26Dm
DmlUkj2fKq8m8bhnF2vR0uzsnO+0FyvkFFgWcFoeu4aCCO+69mR0joQsUBJjpshFzup32RPkuPis
X2wa/9C0/vrUWQ2dFqwj7Z8xsJ3o5b7Vq50+TZdSCv8dcOsMnj27msnksKDtw0IqH1g1sRn+9Wo0
Ru78jboLaweFka19pQIkm4eoELCtehhuQyTQX4fYwmah+t8ruiso9ORKr53mVbO0lxo+3gdirGUf
D+SYail6bclsTMcffaZHk79Kmo8jza9ny6axbppOgT1C2X6KeGpPPHilt0s4W89xzb1nUtcV08Yd
dItclHY737oiU6gr4RKUE/ol8o0Sw4h0pvaAh+eZ4R7aL3SOzF6MSzvtBQRc3mIB8oH8LUY50+78
hhc6C/J+u7UfETs2fxmSUfVm3tWmLvJE9KBLGl6TcoJkTKshyFXxOanFt3nP5P7KAhr9Ukr7eqN4
Y3v9+5USTn11snFXeRVCCMxtF8/U+DWjH3j3Wv91qOtwyXVXIMXjFb1nHuPTq2A6pnT9r3eDlm8t
7fLPz87H50/Mn00DKNVRb39UtC52phyjtebExqseGvQQYyizXWbdZmVD2JmIP4eXTgdLrxH9vZkL
p4K82o3KNCKO5DhlRAHKnRqcrjNcG4XAR9sOsv380bpqCprmTcQ1RWChK1r/GAx5dLQF+ItYYTU0
sAB4butMWSV4hS9APHjuJXBlfLX6bgZV9drr3IAnvf7QTkHhuRHtCRANSAUeH50a4GXS+vHNL4f2
JIuUOB/VTl7KTDso6I5NtS7uuRFWL4yo7NhRnuNA9x4l7ZD5qNeC4pVD82xponyJu2g8IXlpFwNZ
4M+jcfFoQWyycVJnW6191yR3UOLk5HeYD89VGMTPwGuULVQnZTvv9nX4PH+gdiZJlWnbZPLw1+d/
qCu6EZH9BGNr5fde4jfzZOltHOkjF9Q096T0ObIU8lbeA8e59WNQP6V+Vh36GhllDrz0HW0BABfP
/+pgQdzZCm5LMv2KF9OnGxWiWaq7Nx26/Z7YUsbC064S1U9EqdT3tO6bS0OmJMRLjvtuNUBrKJLT
QH/1WUtokiHdpfHqnYtp+tuMQtkfcN1SEedMvQRqjX2TBs2uBEh2MqxkG2eCnw1KvNV8e+wb6sFS
ITHRQF7E2q6+D7EJZEhTo58tESFCrT/42U4kgLZ+soKetCE/q5d9qIKqqulvxI3jbpwDwk/GKo1X
1o8ACdVTmlCqfe4rHp4HF4543vTPSpHTyqf6v6n+YLPSUMpTGrnKnm/W3JEEYJ2HkWKs6L3jXFvE
WRnePBov8x4OMtxfdWsfyS9FN0KR3gm8ClY2lPfKLrUdZ77cdiN3sJx145ZyzN5WspV7YRjppc9g
XsWdor2kev+jgcjxV0ikC4v3jwFNywIGiR93/nNntIjsCx4+gt/zsbR7ojLSmETmjGfRaDTqh/PW
q8a4bqNCOVEFUMs2avnQcDs+paRnrUpdL98TTdt3RIC8BBjQdvRRYURDuUCS6rG457TQSAueBEKB
NJHliJyHaB37bwznScZie1KDkFGZSY5YhQEEMWP4hI9xCqUy/J9wWeGtBxVpJPqzZ9LwNAssJeBN
+4VRM+ELmGvU6MUaODFHJvsV7BF2aQX0KxeR256krhrtBsG2jQvfDVNPv7OmWksz6XEVFrKdueyY
jxXDi3QgOviZGW80VYb3rlfHvYH3lOhhhsjzsbIovuVBjM4vxQ/fMkjx19A3NIZe7MMZnSRtk2a/
SfOvs6uoEbW/l52yU3wN71OZTHIwMSXmUMQ0gNyyZZ3Hx6KwhgtBRArTKac4gO3BcNckL3mrQkIP
C31jQ5J/04EGZVXeX7PQmUTLFGdRIY3trAiGA7cGW+M+W9aUvWAz3fUA12dV+pDYkfJgFaI5IS25
lxMUZ940Rol3PHYvPdipF06gc8pw+HsqWbIGXpxjszXso28qoEhSJzkpyUDkS5c5C4EwasoiVe+6
H2a4LGHnFZF2Z4is3aMI1RGiXjx4TvEtepwrVOpnMqvP8X3MvXEjkkh/TXVIjG4kVRKy6npb9z6z
D6yaw5ZwSF9DhpPLExnFKICSlOjkMJgUgzvSEYsTpxLzkLpUqgNi7WdqEOSKQz5copqaz+ulvTPw
UtzCSIA+9Hi0dpmID2TVZxcv17/6beAuWj2yX+a/gP7QfmEl5i4YwcmFnvfG1Z8oQl6Y/NDpYS3t
Vq+vMqrpsVb+phw96wSkWV0zN0uWluM8N3bYn4l2bp9q5bGEVvkcUvkdsiBtT7FnPOi5LI98OThg
YCS1qxJVxSqZo7uZjC6pRruHQrwnugvvqveUw1z/GMA6ahNlciB4IEXkn63s2Dfgb8it6HS0obZa
bTXPvQcl1bmQJCWGGYKhsZ2yuPUOBCUKx5XWB8VbkwNScFuRXOPpSepF2jlPkFk8FEE86U/itsPN
hbbS7PL3KLD0k1mR90EQo79rOwvqZmY/R9TSu6wilWx+FdADwc1gF9sWV9vWx/XyDUFL1nRLZzR8
6Jvqr7cahbtFicCPKnG+vwHMiyB96c2tzTz/oAhNgAsboieIcH50MNN7IsbhGitxiqqiB9s8qt9s
9MRnA4nkbnTMO8GZyU6iH14go9GeM6v48Iqo+TAFEyqz0r+PKeNLgtnzhwg+486mGqmI1NpyTecP
aobiWiV9+6cYV1mmWz97BVmb8AaJwBY9egRhK4PHvFbBl76XH0Ci8nciBb2NGLtuL5oJvdy66SHQ
4WLaeZK+NwYU5WkgkIXGBjXmN4bMwz0xWqLWwNEQBuMMX31UklnVKU/CRExpDeML+trqFFYawvup
hZCX1M48qpqzAymNNC+TtaCN5tLGNrgJOnDGSyJnnqXW7eizqRdVOPKcDyAbMCAF34sY9WqmPtSi
0R/TognW2P2MXTONpkRbXwxuXndDogRPEuuBx6a/xPqYHebVe6zQq8RMFhkUvK2OnygyuwhbCI3M
yZ2VIMHABQALKyVsGjju+KJ4nUfGYKm+pB7KQiV752eOVtgaSSfRUYG3Gh7r3DHDu2ZOXS3xYI0x
t1W9dA9xT6OgCCgkU0mLNRZL+uITt9CKv7KO846Rm784amyeEAZQD09zwrQiaDlETEGKiPdc0GU7
ly5J1kAfVoZqn+aOgAPxjGZjecn7sr7nI7c1axTdimqdmr53uPvSfQAfYQ40c/JR3aWJi9S115zp
Uep+/rxKLnUFMeDd8az8Qcv1x0xx1Iewi+6WqLj7EhqxCZoAJ0Nsf6h94t1KmZp313XP+CDfvGSq
igtMXCw/3qKCtkAUmfqtYc6/KARikgRpEU4+lp15QFoJRF4Htu60KIUjgSs7VY5V/NB0pX6tG4n2
iN/qM5I6MPfSML43sU27sky/zZ1CsJUPml+RvUHK09UtXX3bBol/TGJk190QV9vGHfybIQDu9y3J
RAUQtY0I++SJuoLGpIcHct6lpcaXqkONsQD5zSs5ofPZv3fVadcoqwTKjuFsm7FWAM27RMVi8lvP
J1NAl5j2qgMOq9b2nz90TVDvjdmgbGejTjXiW/OIfJy9OyXPktzLoNBPqV75lONityrR0YrZ4CyZ
Dqq44hkl5GRITrtCscIrreFzqefur04RFE+y1cVhXooZeRedKhLccsISbkoRPvODVV5IvxGH1iUX
rzDxFXkNiZMybr/T7cImMqrlY51X6qUe45NBFZovW0EmWWWp6YE2cPnoUUsdRAkdUiVZXqCcvhT0
CWyIU0ECaz0adp/7ZIQhjCGqapmbxPqEDXJ0AczD2JQpvB0gJfrB5SFr4L5CypHHayVTjEeRS+Xi
EaLlABWdF4Cfm0hhKWgnb5ZiT4MtFobz+lFmvbtJHJyOYw9HgdCleBNgCwuaGtZY4zg2iiuae5FN
oKweBPKNweDODgIo/JOKUNhc1U5rY3xs137KFJ87KJ0DmyjQKq6svR+r5Wq+hXgZXYbYD/JjNd1R
tFbl/humdySe9HrdAk1TaDU7aVTuam7W9zZDtY4k6n3r2P3NrvWfmT8sG6syX5nYyl2Ignvz2Qnh
yeEXvjy61ZiiWEBTTAaQsZsl70HyNHBKryCymC+FQVpIajnaft6tmMSA8Zs6OyKwXkrfXJdqc8zN
PjholOlnwU2xR4S6zkueB0FNEJURcKuQnOAoaRUjw55RpvFh7n85A+oVaKHHeU+bumESvvHKxaUK
TNE4zOXPvAFqe2jzvLzMewTH1YeRVREY+rjm6UmpFGp6RqNWVa9Z4vZkwpfFvqg0ZV+W+qOhTgPP
Sb7XpRVXl3RfI7dKEAoUAKqm2UwRKhCfmQ8/WFDWDkwm8J1Nu/MGeZZBHCDAOGMgMNgRzPnmSymu
hnNI/vfl8zLrHP5ny0o/35w/0TDQt5mNXOY9L2JxMTQkKgQjM1lVpFjrep/YjY5FUclsslkjsTu6
PWMKUfw6+eYzMMPmxDx2TFFg/LN7QRYuRhKCOyIVk5uZpM7Sr6V3j8kWOdk58EkEuvf5kNdWzZbx
FL/66RPzG4aSqiicxmw7H5s3qCNuBsZZKLd5DPxT1M4uAYbXF4IJJnCy1Yg3UydKLXEvZIKlR06/
g4JxiiWbJD6kJW2mY8DzDGgcoxxwt+dUxYoyD9DawTjPve5JYSaGsDya8IRxDBbvpiOA204WEtRX
8SooQ/fQ9n7zmvL8aAryEoJU3mfhf5J2R7dkeMCl1D45pUkZqev1Gqbio90CHKbmRRIInSaDNoPy
GjzzIXGtcVdYJZJ52tjQKqdN2Da/XlVA0/YA+TFOutvSFR1ycZ7Es1naIbLjMJrdS1AlxU6SLrIo
sq4/f05PJ7P8/EoUyV31mFKZFISfh4KYkNmRxdq6Ngpxmb4qqLjuLZ1JRGbt3tS8XdfCCS7z8Xmj
KFrACpQKNtdcgCABIwhVCxya++LFjzJlz6BS/a5kfbslPB2ZYdjHb/Mr4iqSz1efxwR3Xho1CzUt
qwczoMtdUextcG4FX7Ei7wtdK3eMeFS0ju1WGdLmbQwcd5JCD6dUlO1Zt2WzioxKXZlRgXLBHb/p
KQ6L+YbehmhgYHezposfghwJZ2cfEs2Vh64x9XMzbeZXmHiSs5VvP3f60DiDByKIKEDiJmb3bGDk
DmEcuCznbl45RN/sssvOpszqLWzudk0aIOOZUTNXNP5y5vW6+jJYjr1ws9o8hr1UTklearQWCJEY
4uZlDDt9rwcVd4ipqeSnJv0dHZV9RqPfRZW4ay2mW37lu7gIvpetpJGPhQY/jefsjeDKjTl/NRG8
O0xPPm36Vmw9jGPs3buy2RCHpx07SrViIwaeCpX6zkqAqBCHBVIEPWCh1Tbi4WljsIA+zrvATDnL
ehvmxTSv7dPomxca0cZxClTrAnso2FlCi6d/XGVaeGzaptu3THj+PqQ7hDLOC2G1sDDYTWUfMnN9
3wV0BOfCbz7WRZKMVMAViHHIG8Mw1HiZvk+CPLy0MZGpdI5UwH6WcXBNzPI9adqLzwHdvM+Ni06t
yq8q9X1zpzn6eDJtL6SZy0zDjnnmJENXHYws7i4mpOxyXbl1tPRM1IdF3d1ggMVnhM43OcT62WiN
5f9R4DJlDDfjrexJWvMDB4bKNIOaG7zzq1TqAzYJVDdi2gwkV69M1Zm0X/mk/kkKj0WMG9iPeGjF
s7Qnd6LpPJqpqj+P+a+9bBopGWrbn6zsJ5MryAu27V00b0wBE7FLlXJNBs2+q9MSLsnMI24A91HP
Cu8QpQgLU3cCRhah3KJLKZdR2Ym1G49YSFoxBaCpgbnRYgUjhZVpFHoJnjSjsX7tS+qWjZmb7VJr
InmTCQu+RHGbVU9P8zYfg/fZ7VVaKcSCTccyr6emBx6phhmadR6Z/EjvxlhgaTZUbxcpzq9XXad8
SAYUO6ZB1YqWoPPmM4zWUgIMKBzaqxfmx7wzsvchsSXPy2B8DOQIH2Zo2o2CVJY+RKteEbwiFSgE
6lUD3nPsWLcoiVBjovUmRMkKTUKDClTZTbhBPgjfps1JQ0JecnSmzbw7b8aggo4/ujegtt3Jqd0W
rjSvSM2E3JTr/dFNsaty2Ff77qS4NqKSmZ2hEIIRVQRpqwWa/sytyET516aOdOUcAEY71UybCJOE
Fjnh79K8BzyPnBngt7b6vPNafnYa6bV9FlxYg3jGqtjE5pKrJj93N0yCQup7bYmCzDrMEppCoyDQ
WM0ZBPs9VOTTzYejNmW1xirDaYb3oWBdotiZ9pBzfi0zKTERmr36ML9hTaQ8o6jt/d/Hemu8GdJr
6FQS5IbASCyz3i6vOmS6RRBq7gEFRLWMMiIVyZfTX32XCXOUdE88jOqblZBmOx0uSUPG5YMjHGH1
Rudp+gqBdy9ABHyvTRpGgy69GzWUjdwntVeof6LvVYV6iEeoH6KA6uHCyAkuIlndbouskYfSmm7z
cmpQkv76qOgFd1NrkO9G7RGpiyvMYlgpE6KR/K5nuG0ajJ4jgsP7giWgZ+AC14voptnTIEhPFTA8
VPYVDtifWfTk17X4YMCIxjPxS9TBubW2aprQkHPyU8ESbU3CV/fMdHPyEDriY2zfgKd4P4Umsa3k
1Vc3YdUdM8nE5hSNDzqhxWvfYDnbM13ZchU5J3e0xK6GxHhgOtsfgLMoO8JEe0TKVrENXYIeWIpJ
hh99/GC3rO78apieZtoD02sAn36lvpW6YKod1R9OSHYmiBx/YQCKR08nPpK4eCEOQL6pgUtHjEnw
UyBrsUpdx7/RPUMlQfF6siHoHTBci53dntNMcY9KiCRwGHLjNL+iDNdPHqFB2/nV38eCfz/mRaZ1
oJlJDm6f7ls6WDsztPrL0NvE2Yxa8uwz4UYM4EY/gK8zKOmhQI7AZbyo176z6O0XQumza6Fb1xA/
3gpNWXvVQwbiuo2bhYvGOdAv93bgRSQZ0kDiB9/xrwWG48HEES+ruj/Q6gIwbFOndohbOP9V3EI4
jerc8e5qwakLnSH5nPux6umUQHn48sd//uO///NH/1/eR3bL4oFlZvWP/2b/BzEdqJpZUv/77j+e
soQ/89/512f+x0fOAcFeVfZX/f/81PYju7wnH9X//ND01fzrX+Z///XVrd7r93/bIZQ1qIeH5qMc
7h9VE9fzV8H3MX3y//fNPz7mf+VpyD/+/PL+MwnI7anqMvhRf/n11v7nn1/IfLHmn9TnD2r6D369
O30Hf37haUjKM3/+77/0AXrvzy8KtOb/0FVp2qq0NKlZhvblj+7j11vOlz9S0Ob+n1907T9sqcML
MKSDnl9K/csfVdZMbwnzPyxVahoKJp7DjqU6X/75Df/bL+7vX+QfaZPc6LbWFX9bM8SXP/LP3/D0
LZmkpAmVZaRqQsByHNUweP/H+z2A5P3nF+1/EThF/70kYTjFKbIAgtWsx7rq1yDglq2iFSS0xvVd
VWMdoL6LBZXeNSCo5DEv+uRR79MnJQbkogRjzKJ4CZxIWY9991JWuRjXzPqGtRbEP1qoCwcW7gdJ
fukuc1SmVHpZsv7o9W1Xa/RlqrODj2LrOXZ1cCUbTAN4YnhzB0V5FTLf2VtxtS91EyygMzADJvqr
1xLQWJAMjJxcnbG8xoFSrZucXCHNSKtFGNrFObbRF6TJ1sVR8ToCdjt1DWYHo/a/OZE3nkMdLi+k
cTtrzl1PT96ozGFZIgchISIvEDeCU1C8b6mrZuix9ckJ5pxUgixXUmP85RZuc00C450B0rYTIdqK
JJHTOM3bggQhI8SO3K+9X+xtLG9KFo3LlsnaehxbfdWpMQ+GOPrQSYDGE1R+VbSFDGW2MDuvPNSO
YGxHSFhdyJbBeoGgNVeP8RRGoIYBsnKkAwfMKEz3m7FcACgSK2bXR013X3q9dpe6QXINZRmfL2hU
9WENRam6xejdmW8EYFftkDw7PRk3qa0rT6av3GJvRFNS6TSz0RpDV97EtlkdrQBxtVurR5soxaIK
DnYFnliRLgg4ZGYmrYtl6iFmrrr4SUla7Rw31GtCS9Z11apoanx/6Xldc8CJ62/LrkXzOJQn0zu2
9S7WnOyghFDka7N6CSCiY7WGtZxacb616LJt1Aa3a2V3uHuBlRyEO7lrFJ7BVVb91RLlumRSh8fV
sDFTlbtIfyrTUn8nvKhZGKGAOqrxw0UOZGzjpwrkztErmg/jm4H/kNwuGgU9/qYdhkbGcFX10qqK
t2tAQ21y24KDk2vJ2cWAuxDgzzZ2myynr2g5BEr97tTZPiRN4iUbyfF1BB11l/zpRaNq1rOTel/V
sMl+pqAzm65W7x6petxQSDcLlGLpFOEd6F/zQNWYXzS9WJVqfyyYXtLdOatKp+09VuH33G7SXY5K
Z0tZw8C5DPoTQn4V5spBLVzG1onib3LRJ3SA6+glm/yq0/EsicsVMp2c4X3zl630XN4aRNyMmmET
2B5J8V6qYrDuYgAMVfZU662+N+jwOAOVoVZmDwPpsPWgPZs0bujP5wTxTMwyu3gKRxhKfUYOMEEg
LclQLYh3XSzyxjTvesz12jm40gwZowXJyf0QerDDAW2tWGj72yoKus0wvcJ94awzSTJpNA5ir3up
9qwH2lmXzFhNbWFSaEHafnDVqNoNAVdeoqPoTJKUtGI4D1oiUKTbTrH0WEQuR00VsJjLZRfRfYpQ
E8Lx6ciPzunRYZ8tcOKum05fZxp5Wxk3wTSOdqDVdlgJvnPrSZc2URz4dFbwJoL1lFC/rBr7UnqD
WGSda19bHx1Rw3LEp9W/E1bmToMWjLotgD2jME9J7+0VpUIwWUXVplaaA7nuP9WgGzdZjAeoSguy
N7u6WnUkFUjbRX9iE3/jZ9GmdxwGI4gitoOPF6p2A0b6vrZy3HhtVLAkYrf6YWS7KAzrdxeVeBYq
P2oUpFZHwBWGs/QAQF+sTWI8Tl1X9izI460Hhm9V9TK9EmaZmRa5GYZHuKdufzWgCUA0l69KlWRr
bIbHSDtkaD5od3DeKlGxTPT6WTGacJuNMF6M4s2BALQccnHokUjfWOd8E3lM4nVhWReoxOcyDPbk
Y5qPqm+KjZb7EqdFb51brThjfOmpt1P3nf7ktPxGMkpyFFEY9cNIfPqG3yDXqx+oi6QsgIgVSU3d
46EuMLhd2V2/tTM9eDMylXxpRJtHbhj2BQuOtiyitmMEPBKX4F7p7MR/hV33o25zHlBYqSbF+gUt
gr0LJgAJ9wxr3XbluGihOjUtDgIagJzvF5UR9skuwrWe9vLQA/eBi1MAMwmT9JjjVPr7kIdEjCTO
KT4Alf5Z6aB4MqHVFxqotEoO1gXBlnVJeSpuAmrOJQAwuyXarFJ/5u5PxPQ9I0LyLeaN0SfKhZWm
QwDCmz/AQHL7Mrmlg03czNACdCia4YydLyGMCH8+UrSV0Cd/TyNgcIXFD6OVzQOaT39nDxGDtZAA
LJOB/6rtKi56bHtaqhjrRnUnhmcTrPSEdPnczPKreaxTF2DiIGt63MQclEW5s7DOkHeErDmXIKOn
+/588+/SrL2MXraw8GRdTVfm67ZSONPGkAdIbq8jk5QQn+nyreskKGqbSCehl+dCN9sbctvIl3x9
cLqJ/SvBqE4fmjdyIGFL7dK3RGRwIJTBvCFrILytr9SNgfJ/hXyaXMmh3vB4495wdUY0FwvfhLOE
j42CxE3PeUXGnGaLY2F3iyR2o2tukmUdmmAneyiZqS85X5kqRz14Y9nCax5Me6NrATcAU79bilUd
ukgnUDEOoD7pEbospP6WSrefPnt8E6VhTzowez2/Ox8zSBa/9tZVsMZmzFp660BY9nXeJAlZkiRc
uIt5FyS8vIZ0MTqlBFsgwPjoVqdvYU8O4BJGZrPIJQwryldKQjqxSNT3rhm/15WrHGrFSy5qFMmF
33XeN8goLwiRD3GgGWcjCpxHfvDHwdVqFMlGfahNzd44ap6BNXDTN7fTdhmhyk82F/W5jTDthIoZ
kubRV3sdxesyB2NNf8kunguuSCvL8jeNRKet4HSnba+QZh2JZoeA7QQS3HwscDSeUWthDgyH4k2P
rHbpYBo7NfYwbAbXEesU+R1hvvYjMcn4qEzSVYpQ20RxVLwJXZL/p8lHT9cGoD6lQwas4MxRx59O
nhF/nhv5iSlM8yzrbkMSbvnGrKfeZpidNkhcJ95kbtJDcK6yTvYwpR6jIvLvNatjWiq0cQmQVEgK
MmOWSXW0B6ZJGuoA1CPq5EFX3qWdRl8dKvk90Szuyk4t8abW3mvqRPG97LGLQQN7LYWJPGAw3qia
Y+bP7TS7i7D/5EympuNKAxgkBDy6AZ7+O8jx/XeQ4+8gx99Bjr+DHH8HOf4Ocix/Bzn+DnL8HeT4
O8jx2+8gx99BjmL3O8jxd5AjGYS/gxz/mbg5xwrOmznZcA5yBIphnuCIMLrqzWhrkat6Vex4vOL+
9Jixt95y9IV1lqALV2FZpo+R151pphZXLfW1g4Ze8DxvrGNjpwOpVoa+qVqiWetRG7EqCWetdbk4
JmX8XemDnLSWyLvMGwDI3sXvg3SRODTPMlK21piHiaef3lBGSzm7flhtShfxdkCQ11Y3SZwdzEw/
P/ZyQGhkkQsfjfyXI05OcnrN+Cxs3zkYhb6qXbyPMdgtpiZJfKYhLnaKx9A8HQKC0QgGh/kSdTQ3
wQ2naOtPcA7PSMqeu1aPV4Ntf6uJgVkkZubdbH30bgDN2jPqnBUOlABhiWNcig5xI6aZmPRj5iHZ
9FmYn8pVsxzlWqbDMQ9DecyU6hGAlLbzmF2c5g2ORbllLoSX3CpOhp8XmLFpDzaJshq9oKjJwO2L
06D1brwKkVYeUkzFOea4xz4dyk1Ew5Gpm/S20HNfFFO1tlE4kLKhWAesRfZB84gzWRgYA9OFmkHg
/vV6/sS8MRxMyF6eD6h1RXfEExMfweIRz+6ki6JDOq+3BwxWBARNG/F5vEmiNa0zerPTQdvTlYPi
KgQjO1Z19psc3YdMaZMqK3gWMSaHBspyDTIWtEJwUeiNgfGw3M3YYLhemJkKbqfWICTU1niaN6ma
HaEOBkychoY5mx+pJ8PoxhOJy+muy/1VRru5jdLxhCJj2Ci69RejsG5lGiAgZAUtfNHEE0jZrHBO
ky1w8nGDw5ApoNDYmKHQLcvT/GreKKINj7S9l0VdoliZNpjt1BX4RlSBhbvw83QDdgwgMzlXF1QT
bLRa7vrc/NnXNBT/N3tnlt04cobZrXgDqANEAAHgsUlwHjVL+YKjnDDPM/bUq+iN9aXKZavKdtl+
9wuPlMqUlCQBBOL/vntnu6YunpdfSfnahDwH+6z1X51Gb8/6KMVF06fBc7qJcK3RM74K4vRN1I3F
LE2jnp/X3VZPbB3nW7ZFirbim4ZHAxd7MQr9Yg+riGNuT8f6qolav4SSBztzUHQBjHtpyeeBu/lZ
qviH295T5NLhWenpBiJ4SwcyVMdWMHf26CY+ZlMbbnWVWMeU2MvRXhnWHFeeXiX2Di31utG6cN9m
B72z4kNdTOEuYlZhj2l87LSOkug4YcV2nIy8fhMVwa5Rt7xrzhZzRBpuN6P7YxDdqovNkGbtdAlH
JsO0bT2U5r6uBrUfMkEgII03XWCKxWwZ08qaZbtrGP4SS69XClLtMnWGYNEyM1oENumjOTAopOfk
YnrLPvQNm/axM/UXMKjOJg8yuVd9oR0cBRNWm8ZvEMSBh8ClaQdNX0aWulnHc50Sm/VmGtVX0TAc
tsso8KxBBaT2UhrPUCqEkTbLBlmzXUBiJbPkr9ocGHrTQHN2/Uh/1OkXLC2bCbQW7J3Ez14qysV0
yua1lsYFbxsDdAC92Rhgaxqn1FuGecOsY53AHm8zs9toscSIPUz4EmvLXcDMDdeytcxlUNCUzKLg
64Q/4erEbzSJg3MTlPHFn9J+gQyn84xMYcI6pmb4JRmIOIT2uRj6cmer5CnTo5cu7PRVoDrf6xSw
HLPO4EMT3MDv5gZbPU7ckxC25+Y2VPm+Y14hbHsD+HmpATRck+flLOxTjQJ2eJtIc3a2BxhiTaER
wdD9LUWFHOhcj6knrqiz3aJ+jY7YlkQENTpyx8whXc1dalb25iDrWFUa6DyqffVGZtqFEoXLuyDY
uhFZNEcA8puLbtc5FALD4BAwWzOy2VnFmNlWpu1+67p6+hb54y7rZIMF2tgMMfKh3gqRFAS4nkmv
QbfDKpvTb927PlCxRcjInFTIPOxzB/EZsNDhCyCaJdPTjXJs6+k28ptt29iAXzAAdM3FE7P2eteK
hmaEb5KayJJ7lWj0TOmOF85gMVmiJFd3GrGBecxPAKIM4HjOtxpHwCnUbOAN3Q4v1G0cRrdjEuiL
4yE/Tz7wMlnkFzUjWTbDqtzmyKsvH3/28ZAXgp5kdHAzx97kCpaWBTl6AR/JXhRuTTeoTuzlHJWe
lUGDrFF3KRL1THR6T/rads7BDcG/fIJUvejJn+5biNtL17GzW0LhPneuvLw9ExZKGmhcxtPHR/zX
xlNd3deVuOSdTyfRgmtS+hBi/boDHjRqOKngCptZoNMoItI6WT4ZgtvDx0eBNfzAIuGubd5BfrUq
9FQdOyvZo1Q1d0HXMSTrW99aQayZFwxbFrNPu9iyoSIA87chwRjk2xg+LzTXna9Kz6DWexWxy61R
IUVNer5rn6FNc8LoPhmDclO7uTpEWt6CLWIMIFssX1gJoAd60AsPPYn+XU3c4QTYt8USxrWpK0tr
k9XBexn2wWmKyezLnpO+4nIB4A+jbPrxWGbvSEGMM4HDlS+KyOvNPjqCqjNJaZSrVq/EfdFMd7d2
zLZi3E1O6dsgx2NctOYl8xEtdgUYLFeeCgNNRk/YOkg1sk5O5I2DiUKi1TZ2XoQH9/ZQFu0C6hBu
BEC1JDr1b32MCG82H2LlLnxTFlyVHbC3ZPY2Q3KnMnevh0AXeoc4UDKhJZNt8F4x5VvlEVPKPKBx
Z7uYwAWTNIfnqU5MbyQYX4lkeqQ4lCzSMN/Os+xOTpsgQjNJ6BP7iBDG3qwMcAxMaRhvBQU4YloZ
WIMgj+nLFcbR7jJnTVk7uaoOcq8FKAH7Kzmb3kxuMzJyhGP402ZptXeCY+BkP0kDUOW+vQ5dabYn
vcOT3vSWJ5SBhLbXv7u29rUEZL7E47uHWoDUtVbPhU9HeGZl4PqgYjhiMgaZQ7z5X/jwPwkf8vaz
rD9LHz685385dlHzl2sBrvj//d/PIcS//uO/phBd5xcpbaXrxBB5cAwygX9LIYpfhGvZJjb3W7hQ
On8LJQrzF5gzuu1Kk/yiNAS/zW+hROMXw9Zd2GumImFo2c5/E0o0MHD8IZSoDMnCTBeWNBzF4y20
+CmUGOiGaOm2pjtjmLhEaOF4Gu3+Pg6m8kFmVYUAzqBHQO90T3uNymdupCsC/unFlgYjcshbHlUP
oG9mBk6xtNTOUS6LvbE5DpbVrBA4OJv0FmQL2prmGPcaldIKqmt+UR0+HoCGjjsynA4NKqsCjCMo
CM5Bg6spB9ev+jOYh/j48QDlN/n1o49PpT5iy+opRxLkNA6g6d56YpT37kDzNZ4MeRRdybU2N5/Q
AC+qCZtkOYUKmhArRFdchW+IRd3YUESLoKTHrdLFlCePXVRIQksIYdx8h1xS6cVbPHV7UtMUNBv/
3GgtYkmYkfTtrz6d4ZRAf1wDaaNcD80almZr7cRMSCRv6XdUKiCpzQnNxtng+GhxVR+tkxbOp00p
a+Gg+kMmshMy3tRR/RZMybziUvRTJYckJEZN9Z2bt0Onyfe5HlmZ9At/LmGihXmznFX6MNIkIykV
LmbkBjD1ExqaP4ZB/0YMI11Y88tkGF+qMvoOJDT3fDL8QeBu8nYI6bDoGL6zBeihwksTChACHEHz
DhFuTfHgXmvM0kulcSXIM3YA7l22kbKfxlzwjduA61uE7krae06NL7ZFQCiuTXRxxmMWtx52rGMf
JaFHAtZdTngLI5bEbapoauEpdJN7xN2cIbWQBgAoyWQcqGCLix9k3aKc1HtpIk4wGiJc8FTWSARi
v19nefkzVMk+jCZtXVEWo0/6nJqNSxZii+9yMxSjhiE2XCqjaDhrx19khDOhzS9NYFIVhQ6fhDFc
KC1b8R8dPUlVFYCLBCs9229IJ52lj6zQLSFvWkb03MdvpmIVK0t9K2deAlaUy3jmLpKuhY5BgqRr
tbQqXgbY/8hztQuciq9+HEucZlItOFhIGRbz/RBGl2TqvgjdIpVCSF/z39weOugAiaXIubPTY4OQ
DRm4iOo15t9qEarq5CqBNVzvswWCCmvCljOlLB4Vl60ixqM9qGwRq5pmUHgngzheAq3CJpImV9+v
ry6ZSq7Ag0fRPfcEjXVULT0S7+ZRcTiQXOz7A7qTwFOhCbswKPcaosIF5f1TlzUPg1M8Q84VCysd
UDCG8/eJNAht327Zkr/aZXbMLcNjnLX20ul5x0gOzoFsvcIZfnBcn5AaV7He30eOKHlufZ4ovdix
jQFypZmRbWaQOfr8YpdBTFjtxUC45GUi8bdBmPBquCNLFyNd8+a9zp111BrxOkNYpyBnPOVGsvf9
USGz7H/Y5CiXs7PD7nbFnHLMzPZ76Tgtt98i3tC/HzzNr9plqc8/a8ewsDO7UCJS9wuLponX3w+X
9HPlMc6y751v9GugsQNElmg+1kbzI2UVeI4bvkFnZ28xt57rqqVamc8cU9zUcHhjknptnDbydDiD
LCtQ1USFXTwnlU4FM6gjmHV8GrrVo3uuE717mjKEz4bVUFYJ7PQc1vViuoETfCQgL25FvTyOyDG1
pNGWQdPkrwO3kfVwUycqJG5Rn+M2NUb3nrsT16NjTsoU1NQ+EPMdcUcfYEXPtk4WBNd+NL/7Wg8o
qPZLzwmi7EJhO1gi+7t2kQgPfdz+9hByYH582twUKH1++7Vk/jTLIbgPbmXaRozB2iFS53382ceD
ULy3qyg0tzXq05VjWpnnDFN21MF4sQ/Wkitq22OjudKbw9uBZFsH8j7Ooe5VtK/IDC7K1HLwJzbG
GXBSvBg7kmta0TqPdH1oyKLM3grHch6HEMmetKeWVjtfdRz/SRP0x+teb7ZGoE2PmhW9Vs2UeqFp
qT1tM7XKFSIHqtPgnGzDXFdTt8UlM/+cbIy4vmxerZZqYDvXFWjSUW2dpr5Jdar6BJqcjk8XEVlP
4eEOcgpe3YLFqaBvooIpWEeijfeancQbFWFlIwlFMMlEjey2t2b+0Lr61jTT6oAQLrzTByQ6vjkt
4yn56kPVo8zUjvU1m8Mtp2fneMOmW7PRXXEHBffj7XVU3X2Wxt395JKFzS0q16XWdfcfX2hjpJ1J
5ug7IOf+lo4fwFyKRnDkrGU3DeUlDMbkHM72djTQJskowWyTJ+4NypudY8rvaedzyq5O+ajSXUVT
9KblBO+Fd7EP3cfuttLnvBfHFRZUOgbLadLIdc3pxgVAc3H8jp0dyLqcloxrOnbjZZijxDMA0r0m
kXV1nd0Y1TQj2c3yxqSON820aeogBsWgeAUHzGhicuRSQDm9q/ym2ZAHZA3SJNw/Vkm0CkOQAH47
INgJklMxtNUB7FQ6Ny+DgTQjjjllzbvB9CkbR5V25f5or7l0FXCGFWeL/atNKZyM20mMW11mTHeh
DOa7KoS4NCBHWQV9haUiKLYiNgto0yFFVPc+0R14NyFujyWNSk5Qbr0GV2PuA8vkGxV+ZNK05kGC
i/aspl6rRhN71Mdyj96989qA97o0Mu3w8SDasj709p3MbHNjWf3NMG2ALRBYkIueNyyFtmHJQYp6
2I+NM/B44wxVSFvUZi69gO7HvsSIvGh62okUP9mgTAE2lf5YLXhTzvsc0gY9kgn/QmrNe4H0dwFD
vzjHYbQJb7uumW8sopFbXw6wzezK4vgrUX24hVXNzlrzDNdHo9fKTSOChJy8z5Weindit82pL/o1
60Z6KCbmRfZujx8Pae4Dl6uT8aQsHZ1xUdwPZTdsJrwjK7eFjZtCGtkbNRtjOqs6/DvuVi+dZJMR
D38GInfwS3aKuka3z/5ovuIzgDwG20JBLa3BSC2ly9VHA3tOCp9nXJAf/fTwL/9MVs4X3Aj+igW2
kADfG2uTpOMbFyme5AIPDmDu770NO8GQWbl2aVm86jA9w9kIv+mCHiCFPHVVLTKEYXhrQsQUCdzp
t4HtunYc428ySdgmaqr4SrmuPMC9QTRzOyM1qSJhKtpXd5xP+aSGB0PP1QnoGHt2t0imk0S7YQ6+
t0lEMjgBOBhzYrCywH3ADd2s8gLoEmfr5TA07kN3e/BLBLVToOShml2YwjJEz2CTQc3jcRWMZrMN
kNm+miI+D6G7yuPAuBe0FqErtTmtW9XgDdIQU2Xxwp9y9RhQFR1Hixt60FlbbR7Ua9Sw72M65lMf
2eFKOhxH+ZgPQPSd7Klp2C5U3N5G2BDvZiOJzyKD59mRcFetSF4CcqNsFNZwgsxh78voRXPA1Gui
mt6D7lVQsDgHCZu7UxWyVZK517EK88cYL96yh9aJOXQINzOLS8+NrfZdTLZXYz9/ycmxk/33KwK+
lQGccSjXAUUrL4kC5EhNzP4UJ+VD3bXuPmcZQNd3Xg7jJJ5x185LVVv5/uPTQHHq6VKrPn98ShN4
VUdd8TDZ8fzoNhAV8RM8UwIZLqzQX0cnRd1XzeoSzNrFHEOMDDLlxNPk46O5/uCXkgB3I133ACa6
p48Hlko5xesmgcmruxnn+tcyd61vwtIwXM5Vea2GrN3znYpl3FX9wrTDedOiUH+NG/moLKO866H/
bLquKW4wZDzeuIoOWgZxXm9K9iECPXh3TBCxNHC/BwivFrLI+s3om5xFEJ2e2V9kB9LJLc+I+mw1
ghk+EieX42AdAwNgQDzCVuuFzX2LL7plWlbayq/KuzbLjm0fFPvEkfm+ZjG5DNrmsa7i4E6nHs20
qH/Qci14uNV84eesSFNXXgO8/lhbzbmI7fSBre2HUC9BeCAvjmRfgA+eGjCzegQmbl4lYTJdwGW/
w9CtjxgIS/LgG+pl6hqUtJUDOLH7GMojZQ4y83WlPbpZSh9O6upa9qW6Tjh5Sz+Nd0bW8MbhyAEa
ZJuYFcmbt8kEDKrQbFAZM57g6SYD1SnSNtIstxG7Yh6ryHEVVrdNJ7gID2am2UfAl++2aP2HOW+0
pYF8HkwtfvghEi9VTZes7wt2RG0ErmVf7EsJH0KTqcktYKneK5aZYoRxVLbDV8jUXlV30Q9RNa9m
Kow3ww+dBe3OaS0b2IR1IcVRmEm9cDrJcWiBWNaGINmFkhMPNt9549Lf2RbmqD05aJISvy+/5q1C
VNP0zmWECHOsAv4nofTLr4n5bvhY06u4Y2eUPDgFdJa+EQTvzkI+YWIYXVC3nr0scbnHDsxsoYJE
bUJtugaNqt+0omB7PsmKbU2+eiEaq1v30HYOcBiXVl4XB3b4aASENZeTohBsQCK26+oWWMxoZpt2
Nnm6G23yiig1j1yXKpLt7sUUWXH2uZ4vCj1zvaBGkLqgcKftf/3QMdIvmLQlV4fEgTfVY15pjYMB
MICOTmx4w4jDs4lydArjEPCa4djR7N58duaq3yDn2Bd9+FNVTblzm5lhbHl7y7PAB06Eu7ZZT3UP
ks4ZYe4GTnOH7j2LwnHlNn65JquvnWA+aF5SpjghpjF8quEiJrzCl1Z77tj4peqCYqEp6BDq5qPR
sIVfDe501GvGZDJYunoujl01Cuh8tjh+fOqrfB8majgNufiK+z05Zganb9/VrO+ZwYuOTPiNN8O5
77pHm8nbs3AAFfQAOPYqKPOrEVOFSwF+f+ft1uOY/NbVkVjmZhRepkTlh7a1zRX2eXEABIOHDY7f
gu5hRbWttM6wph9veg9Z9ulZuMO8KNqm3cikWMO36p6yZ0h77iYJo/TCeFXS/cOAMe4CCg/3AXcT
IO3hE3dWWl+K/DZB6SCpjuotcUGgDxmq76bywUYsex9xXMra6YdS+xrbx/fGd6+itPJtlKlhXyWU
+1Ra9UxAZHS9Mc6uFvdM9M6hr5etH+zKqN5RzbW1JbqrbIvD8s6+qRBsxpz698p3jVPMzBvzIFvL
YMTqZVxI97VLx1duPLQfWhhT2S8i9lKx+ppYD/diTNJVWMIiTKUTHu3MxJo339rkKnbe/VD7ao95
9DBrthdGvtrYmT6uVdkD7wIjUhZN+02EjCkyFScPPXdR26izu03UyvR460wvOjfgZGDcRoQ63H2Y
53zUyObKQo/CXaDqK7AT9usdN15plP3XIuvfZ2riXp1F/dodZXc/Gg1HYN0HzPDB1mW2696H0sgh
oQV8N3Wn52lw0pAFotZopy1eFHtCHzeae9eCXecgIdjYJX06nbuTc6Nr6ZK0grvM0v67YQ/uoxbF
3V1Vj57uevNgGOei7qgRfnyo3/Y1klJCBRy116HSrLuPByRqw7KwALMX0dDs2RIDBBaxlaA5kCXz
HIlxDe/2TDE5AOqVVYdoEN2+ghe/1TXATX5g+Ku8CWBmAAehVGyeYKZxSxkbnHVCBXn+pmdh3D2s
UsEANE1RLlWIxFiWWK+oGVJY5kJt+nEK2ZRkls+UwTCXHx82tdkupXrS/wbvtsK63A6p+TigO37W
IlrURR7i5bI0T9cYqaYm9U6XcfH6gyDal0ekG4fYp99YlR0+EwAEDIzE26Dlw1PRDgesbSzRx1sE
hCVbXfrU1NLeMwYg/NSwAOE+Mh2xV8CWOfsDuwgbe1yNmlVsokZki5RaDuy+hUBZBmfH8SyNXRCz
KtlVTENmovX3mGHxJmSlhElGhZyTOnsR2sYpEPVEhyrT1iNInjpGIWuH/RfuN9+BWCLIc3hDAv5g
Dc0mAnjoIS0fhT89qjyjfpZSEq/AfS8FdTPwUpLTS7C1eMuNzPU5I/Zol9twjQkSWgjjXrMf+WOz
2oUVQp/JUdy3sMbHOAAP31H5SmdctppanGJumbL14RiPyTQARegf+7o6jKJ9iCJ/5dZ4QEZM0ksb
1eXG0FJuE7pimdXx3hYgwouJ/2AAEp1wh1yiTj5BWWIja3qpeh0OBf0yMi+0UoH7cAetZm947kP7
mxSjWmSCVlAUQHAxincETfVLikVxF+OK9RrCOi80GhtPBnq1+/hqMDavnQ6412THzMsiTT20IQsN
V9Ldq61JPbiYC/amDQZYBKh8k5IJU9p30cUtwztzZLGb3z7rtehQlXOzzCfT2Elt3kVINB5DbjnX
JnhYL0er/GiZDlZ2Fs1rf2pWYRvgScgCYHnsB62DDDG8GPRpAV549GB9JquWjAybMtn77PvtGXEQ
DMW0wYel+oe4nLxyFOLq8sI/sIeWrz5M7CYBie3/hj//yfCHfeU/G/38n6B7b769pxEYix/N58HP
xz/8G3zC+MVhiOQoy2RUY1jALD6NfRxu9QTDFltyDuPH/ZVFIcQvDHWUdE3dFO5tzP557KMU35FR
jTJBegn7vxn7CGn/Yepj8TtJdsYY+di24tf4/dSHXSFzTt2Oxb5hh3uR6IYnjRb7FOybC7yEdFka
nb5OaWFzEDjqKyAq5CFVtXLNQZ6d5MWemmRXF/qwMtI+vxMW1ewCr24YZbed+XGPdrTdqHh6Apdd
LA0ztNZ4FB976etnzo1aaQJ0GhUkdHJgS0OwdeRXdkT13VAL09V37hzYj5YRn4FBEZUjOrKx2Bo7
NyE1dgbgnIHhMsAeS++mYXoMb7evzWxlr6qExqp5tGHF40BtMXDbdEOGR25KZ5E23bQVPcIxzIDc
8VF5PzRugjTBAhNXSrCfIKicB5G/G0NEUMVi1D4WJhdRCLkLvW9/jElWv416+dbGwXLMcJYtUjmS
/Olx62I7L87MzPNzWGQdaMo02gIqczB9VrVnQBK3MidcVc4s1qEm7oHVTJhuYSm5/VRdRndeIPuU
r7SqrTlLF7pLam2qgCT4g+oOo9+jDRwU5szMTw+8zaA8DdMuDFnqsfyKTspwq3WvbtCMwEQjb+ka
7fex3I5WfgH6mF7bwbBPbZw9geiqVjpbBUvta23q8jA4PerDSvgL3ZTRITM0YJH9aO3Ze/luWZO7
9jVRbOY+NbdtGuXr2lo3RhzeqU5/izPLvlr2+FSU4Xr2k/o0+WmK8wcOWa36E9i34dil0HrjymwW
LkwBCFjBWneT6iCkZCQ41CwZqaHXqy60UKox1uhVVh7UHEbeXPf1wxBZT23v7PVIF8+j3+xrZwru
RGsjyoWnQPt7qLYYKqLFVPRyK6u4vnATs8rTbVLN+ks2xHxpShUBQUDb4VywWIpj/1a471c3t+/W
KXjTV10T7lgjhwQDhkcszANhF8r1ocNlE+Lw0YLUz/YB622z4b4/RLcwlm75LNyOmFBfF/u+XcO/
Dk4fD6Eug1Nj5PS5rSZe+wGhiLYfd8NoiKcosTxVGlzUhvD7AB8g+eCvwmGEYzLfF8X8lOtztXG1
Dh0FIvcT3MoD/AUCIGUdE/top00fJnLvZmG1r4ujzybva4wuauHObXrS4ueJu2GyfljYpzg5FtAi
75ycMdns3PsMK5JihhdVaCUoPQKMaRKXwEzhVVSxLAAMRq9BazGnaorwOBDj3HAcP7MjUpxlrkNm
Lzu4raoZjuWw+N+F6D+5EHGBIBEALOpfIJAW7/H7X5ZciX7CXY5+B0L69Z/+di0yxC/27VJk6xy0
rmlBOPrtWmTYMJKIH5H8g5Ckq79fiyT/yFC25djC0YUtb7Ci3yII9i/wkqSrG67Njqqrq//mWmTA
XvpMRdL53nx3kx9iu8SnFP/pzwEEJuiQcLpSnkrugHytapbGkBm7FGDmwhDvA+OYE3vrWO8DuasN
eBq6xbTJH2dnDaW6O9m42vNjUqLgIlCRe31UPMfDmN9/enb/CnT6DHAy9H/4RZVlSX5DW5FQ5Br8
+19U9nAWzQTqKaDWbikH/B21VTOEr5HkyCgD4TLW0dpAwMoSTweBlJ7+/Fcw/+FXMA3HJNQHRopl
hfXx9U9hDZVmpF8LDmi0FdExt4ZHZj71Ux2VC9zK+hlMtgbZuOk9U0viVdx3N4q8c1cE8XOSwFNw
bFB3jaZ5lSQJNU4SDpwGCrxSJkLlETNgGEPkNzeabsJtjc0eRZ0efxvHx7Is5qszKxQTejpv2X2t
N1E4XZUQ8cHquvA8KGcd6n59J+PsoQr04dlqT4Wwx4Mwhtc/fyr+4V1jKt2wyMZYhrR447DA+vyu
mXqDqZZlQ4nI6nHd42tYmTEhhrhVP3QjjBlDZV7nev1M8vLPf/Q/vmNN6F0cSzrHBtclHbLY55/d
6xZWjbkyj6WK4lVVsGdY6cPdXGerWPTyEM3aCTPdtDU7tMZxHYhN1hrv+kAUQULeDu2wuwExQnD0
OteCbBKb7ewU5b/7Rf/h7QJzzDZ4r+iGeft1b6vAT28XlqVpa3JvwPbrvBFdEG6KcXRJVCQwOys4
fU4N7E8CJVsbifbIcK/6d7/CH+JFum3xk11Fzonzi3DN2+v46VcIwa3gDhy52EVtRHpUu2vylL04
TXuf3b49lm72yPWHVJtIPE3o6c4mkrRlSOY8+5IGe91fKqcbf727+fVU+c8OZuv2f/8EY7v9YjZ0
IukQ2NKV/OPRPI8srnz2dY7ALchxT310YE8lWwmtqFd2xSrFiDsDKy0IxlBXu0RHh1R25TfDtypv
VkqDj8w9JeMIL47XetbHdzqrtETOGl5lNjAssKosT1V/CDK7JblCFWJGRHuoaCLObTjs4jp8H7hT
X6cvmVWV54h9uRg/rGeygf2dKUC3njQMM/w9Bog7M9UmdplHwuGM1ms6CIdBEw89L+qpjJTpIWhY
dqbM73CQMkCQrMPcb1NkNq9swlPXUNNjbGnayqgdn2x5dt9jJHt3AmKXuuw9Z8oy9sCBi035+2B2
BsYqTSyjGGW2iXPKKxJ20oYGcnUquXvNegIikzvJlSlx71S5APfht9V9ZA3lrmzYsOEsfpy1AGf9
CJUmZl983bAX42mViI5T0C9GB2usHhzwPbgoPzIg2uEMX4fF+WHsXMJgtpq2vk52q2Oguh3HxNkH
Y68WNmChZSqtkWw8viKX5kpMPniNnzhZi8Q2WTqaPzpIThsd9zuE/wmRZ882eZsEXyy9z89uMH1r
omk4WIU6Z5IAZl/n36zQ4tUixXXMXfYFw3DUOX7ZUY4ZCS5HF2KyEXU1PtIs9EpFPmYoJSHPUuIj
cZuvUJqjJT2Z5OSM3FIgIjqwU+ae57Zdz2Y5815hK76Q3VM3kRoh0C+PWuTWq8q61KYon53Qv1b1
FK6ymFMzeKmOPdXk+61RsOhCmW+GsAh3ueoeuI2LAO3iSar9Ib/kZvnKPOcytiq5q7np+fMT3y0E
+YdjxpIg94QhOPVJ7lV/fzDzjiuzIejqIz+EeztjWrtZifvE1KIVhnDfJPQbpuVpzvxuPXZTtsjj
lNmBWQ33iVHcz9yjvdmFJT0xjS9+RSwh92Wx6mNH33ZzIbyFqgGyWg45Ihe0MAUnH/Bvp+tXdiLj
ZVlFcjmWTQjoMLI9q2Puh6npMA+3F96P2i1FIYbQwJsuKc+7wdtskbO/h0swvoMmnyEgwE7PM0q7
wVhUNbYsdpF8j+gCu3lpOOxjVuoQZmqcUVF1VmH1PN+EW00s/s3T6dxusn93CnI47Tisr3gqud+X
f7iGQUAcHNnjKGRn1lq0k9suCqvnMB1caHitYtl+b1i+2rdt9pLDRL1j9sCuGVmqhPnoQb4WonCv
Pb4sm+pQ0k8vXFluT4k9XCqieXsjVA9BbQwEgEqvSlLrziha9M7+GO67cvram1a8Qz5tL4DqMoSo
uE0qSD4dbGockWQvbLJXfneqa8e5i9h0BCsl1qlsNyXehn0QJxnb6PTLglmM1xD6Pc91u+sFgwMb
T3YblMxYi7A+t2mwD4V8oBT1XDVzd0JXU58MCWVJaX3zNXKJjabzF7MFqFt0L1RVyhef4N0uQtDn
RVpsf0GNPS5FR7DTjIYvVR2xeze96ZqwkUlOMQkylXtdZe584boUfMDmowERnGOQf81a802/nXSL
nlBdaWsPcd3Huz8/Qris3o6B37+oJkFVk9iRe1uo3dbNny94htPhe7lZFw25UoxDvHwwsv3fH7oI
bxbKwt/+kGl3/uuX06xwp+Xfv+LTgeAp5uHjz/71lyc5Kl683//1j0//+A8/fY9PH378jL///Y9/
9OnX/PQ3P770z/76P/uzj//ZlNcgPnW9ufeBmS9bhdkAq0qzHt6HaKwfii5ZgP02DkUOzNCn7SLG
+KmioYigaphPJeaYVV9kirNMMF4FNiVmaUQolIz2CbDJ1WC3+VXO947DhrkuoSlrQ7h3qv9P3nks
SY5kWfZX5gdQAij4FjDO3Mx5xAYSxBNUQRX06/uYZ9dUZJRI1nRvZ5Eu4enEzGEG1afv3XsuXgWB
RSFkm/RQu/0x+1Z/1lnf40rb2hq4KGfuuedN4T8Q2TiumN8B8LTNBgZcH5/LNG4IShBipcVuG1RG
Ke4cdDsQZeqtDPonazOL3lUxFjsrNxkFpOkZCv57hltgU87zNi0xYAa6aD+8TMeQZjcMTVgaCS7G
FGWQpTW1jfuK7PjERDvbOA0ltWpZ9uyZ2KruHiKtyGnTZWw+FYXIrkwnJZqCpL7R8Y7DGKcEV2+O
rzOZrZnPtrIsJP9WaIRXbLhkXTlRccvHeTV0w3IhpZwsqlbjkG7ThJvBng6W2LNLfYNjKOW86w04
1m3E3Q8ukHx3s75JIhy2oOG80GlEQ5xtBKaQjJ+1i69tTSPuK7WuWE2aFGtNz6GEjfJpSXrUGHl/
yysm7AwAmFzT5YduikzLp5RIOUg8dYyr+tEhpJjEDInEsiJ6cI3Yt9rLuAkrXehHUpqKvYPepYs5
98x+9NJaL7ntq82IW2NVxibeUjJjgxGh+tZrAJECAERZ+q2uvPw8qx0vRXSwC/s9ljWI8U6++Glv
v8Xl8mRL6xW5GkJMcsSOCl0AhFVXP8RosMIYDmnY52ijSvruYUxax3bmfLG2WhulLEPSROht4BvJ
qrP87kEs3anOMbeMGOu8sjosAypnC8dWMM2xtqGwJfwlnViWI+IV8OIcOkMbtvDz1EEiCe2txToV
nshDjjJvynEI9QVp7gszPyW1HkwjcO+q83ddSke11JS41tpzMUO6mvrvriBMTlse/bZOHs2IvAis
k3qAMXHeZDoBFzjXfC4M/POhtZuw0bufVpmwxWXuFNrcCn7f2g/KbL4ZS0pKuS9h67rkD0mpiJU3
0HsUk9YGy5DoZ0vv/zAFQtBK5dOV8aYMxVRA5NUQMywJ1RJHdhMip5h2g8VgdlAz4PcELyLv63qX
eQRKxo4RjPIe9sxKeqpT63V0uXdJn0NlCJQ54PpkCLWJkGbiRkGHlIUjKuG2HL5/FkIebTzND5mW
3gl5+JcjeINBrUz9a+wkP9C8gPWWlKsyQe1G8E2O3vxFmaYZzh9Ju3RnAiX6cE7FikRMppqwfwOR
k8qV9/TGMWe05BEY5ibvldxAUh2CDs7qLdawQAxxuo1smJRUEi692hr5fu7iUcO1NUTOqvVidau0
YmTl+i4IOQboH4X045d1FKdrhVJiLWK7PwIwDHy7FYfIkchtEDN6dWsDsR83fSXqY1aYRJC349Wl
DRqSzuDvuTmHtS6xoaVDcS7qUYUOOSTMnnXcoOO4S6OM/ZjEbV/Iq9O3xVaKsWdkysizypbNNCMj
YXJMeI4czq7Wv2RaW+248FaweC5ubOKhVlljqMC7C3AKixeeVI0YaQ0mrrHdF8aQv5FglqxMExvr
QLzxVMd7w07fAP/Kx6rgPBNnXaj1nqBDw+i5ntxHP9OaoJbOoRNzHJhlKwKlPOtidqa/n6eZeBfB
4mOkpIZrI4DMTLdX+pRRPaTGl9RstLNNDu686ESvruKiaq5J8VBrVn6BxouFjuIy450gbdYdFjaf
0sfDBuaL7MRB5mQBkkYqaY072YqzsGX7mJnQQbW6Cb17fudoJmAVa+1oW5kkMqt3Q6X/zOKCpIRF
pYRzrIHWOscyH7tQklJ1q+sYKx3Rm7HPkMTKDXu/3KehCCIe1RR3h3SKy1t073sXqTrNPqRnDNNn
7pTorAbxzr0a8iV/G8fAqr2iuFSL7F8mYrnisU0fDUJVA1fP5ssHd1bHlHYizDGP3owp71YExifr
ustJCqjsIJOTtxmWZmMIa9jY2O+Jka4PbY+YcZiM9qTVyttU2XglmrXflNHiPrfMdLjXHJ80lIEo
EERq5gXJv1ka5VmCNjg707zyrbQ5EfruXCoq81Vpv2If11de6+i3VhtDl6PWV62p/pCK9D/ZTUjR
hzKmdkOLjhh+CbpxcW4GTy6kj1agS41ICout7GFg78SaI6o99nq0UJypj53RYDJt/WEfVeVOdlb9
OPSdtgUtwJhKmqjf2MNK1+CIHA1Hw+8MjhDxC4+YnaRyRGho5rAd5pnRbqG1B8dmVJLrw3j0q7II
/LFUP4nMCnkvEB5goox1iar7Ji1st12nN5ASSAiP6z4K5YC+FgdjF36pZuNSl+m89mM/DengE6Tp
P/s90ZH+0H9hQnZtOutWudpHXK41y8Wn0nmHdM4R9yN59Kv0rU7md8DlT5Oc3rLRePJQgBHBJ/YM
QoIkj55K4W9YLLgnxzcH1bTIvY03pybBYOVqZKKEYqpugsJhKlLBgQg1w3hqrYiDX7YAK+i+RZMb
OEN2Ygf1Nl00EB7VtzvVuvgT8/Zb1HIRNeTlW5pOfHVPj+RANcPYvv1ZEsu++DunwWdTDYBt7R9Z
U0IBH65W1+99MiyaiWVmGT8wcQJ7iPSd8hTqpISbXJq4GhAzyMHPQ6dbqjDmtIpZH+f4i5Xlt0jL
xJdFcYaxNPd9TGpz1WNEPo8aztO6/86p0m7m9x6JBaedyTU9pPZ4rnyA2qiU3deidZE9YokAM17U
B86TJ92q0XC33P/NYLZ4SrqGwq7BFNOPTNmGR9dP2Np1R1+XCwkbS70qZ+3WqwG8vNHN/CaN7bpg
vocMYoPD+Di318T3toY4qMr+lrZI3ZLuSEvoGV/UCi+3Q0pG+9rehQqK2A1ekmadzsDak3lu0O7p
T+VelMlzNPWB5oirGdtYy5t87Xbps7IjjmHmiICesO7cTy66P/xBc/zN6Q0b7i/ajwTSaVzjTlPE
9NL7uWs6CEUzsoceb5CIWZDj6BxFuPP8wQ6GVpRh5sfVal6GQ++cuyh7wDJ166do69XpTQ1rI5FP
DGka+MD9e+1nF+J8UH7GlyZ9RkISmBrGVlwBKbHcYdWlu3aOP4pcQT2u89fF03B5DdhOKY0IdyfN
hkoIJuxr1+XrNKoPNKewcuvdydPJeyt4wSaivFZ+N76YJCMtqfGcDcInZ4cez2R4L7XAnpCmrx0q
fRSjmKNaAgeQV8adf0Y7FMxeuWIR/Vn7IkV4gs2sq5yA9isz08jfpIX6GY09Y2xpYTa5y90Eykm/
Kn5M+UaVw4yBf/pwmkLfut4+LokiUM4wc7vV3yy29p0Zp/u8l1ySpj+nOnG6C4Kvml8DsWX5HtN/
A+WuH6k8lyb4/OfnB0d5dybFiDbt85/W/fPPr9gk025pp0mVPyzdpDfB5zf4BQbEP7/38/PaKIzj
57/a//uvqFzmwyJ/lok7IZK8/8rfvvfPr3z+hJfxPpykTgayNv/63X8+aD+UPsXJ/Xfz17wiPo02
nz/3yy///OqfT4wQCmAjmdx/PmCWkXDXzsJagdz459P+/O5ffu2fP0igQ71iAc9+/9vo0P/zb//z
If/1F/sYJTekhP341//65Q/7/UrZ+uzhllm2+udr8K+fmTIkSb2Gria3q/Yo8X7UgGV2TGDgxsNE
j8fhmShRYwVlnxK2U/5jS7pT2PTNNZM1zsRK+LeKMXdYRr23agqoKN5S82aZJ3uN4qneFs6A5792
v8SkSJ1ZqZCr2fIHkB3/1OKTGkk+fSAd4muqJrVmlX7sqA0uHjBjP7Xq7VRXH8KL6iM1jXGM5/R5
7N4IhezemB5FHL7kGtG3DIhpTx+8omOiwKT5a9ulHIw6Oz7M8xjKueDwI4Z9voy7CvX9s0zUUU+k
WmOG6XbdgmeotPR0GwsjW3cdI6Bcw3rqaOmODur8bDqXbEBx2MDTD92SKFzhy4c2Ow5WEW0bUPgo
yRkT57TiyLR/mWyCuDXcfic6pQcrYiM2GrZBJoZpIDLMjDbpuii2iBVvZGuvOzKcV75TpofYAYHg
YiibKv2kwFasUjD1YdoILagd2zv2Wd6GXpocO90eWYnBrnej/yi1nwsnfSq9pdtmRWPd1cXlLqtV
s3JM46Jqqw2n+15Q1x0hVFN9okfPE8+luXZ1JMz6LicT+OqSyEaHQDqrxM7jky0cbd1jdAq9GYZ3
R+WKyUhzttT2LyCOvsNcfys7aa/11lpHcHMOfTMjhveabSP8ZINChmZ6mMZRhh+JSHR9nNF4VdF+
ZBq3Edpdd7gstGlnPxQe0c65sxw9Y/juxwgcWqayx3bWdxNpdltnrut9PPCipqWqiETwsoeyUs96
wk5gDtp0QuhgBDRWmdT4nAjlcMHr5J8IKEpRsFjaeS7ZuSmUE0g6Y7ydlzQOSOjzEPKxD8cGGeea
7zihXASckdjsbmbUP80+meaWlBfaUtU2IocaCEx/MrMUs4moXqwuIstr0c1VM0foL0tSycidhAVi
9uqhtip/NcZavRo0U+DsyzV71WBGCVPXrfauvaBRa7ytGjWQFo38GGnzcLQyzLPskjei2eut1g4X
c1LlIbdsRWxD7a10cqtW4uIbY3FRCTOCcSDXzvDnzRTfR8Ga5t/G/jotPlAYL2lPMX3uNEFa1Dlq
DhpkEes8Fca1y6Hnk+9NXEmbtSiHS+gqdHxL8VTWnbZGh4zHvFoBq5g2kpP2zULCHJRzjiXJsMW5
8pt9N/XYEtu7FtX3scy50wV9UNiJSR1jLeuPzH3UsRist0zSwyKeEQGqjkBHr5jIZBTYbKHZd7/O
4is22jKMKs84SMJzdo68DbM/BHbfWWsjKsFLKfE1tqcpIG4cz1h8msCnf0V73q/7EkOxb9wr0QUT
csspYdf1kQxdd3nN9XEIQMNXV6UjmmrdVoVV3UokS/ThK6Ip2MFSkE6t/mXGLF8NKJ4zk5N+o4VN
trjvnTLyLTiKU1M4Ngomb3mZHcyTlT16oS6n5IhUduSkzWQosst1lt4i02PaxP6wsUkvCiqJFFZv
preB+3HvYUQD+yJQa1lHypv+gO0CGJpnrAiqZTafuYeaYuVgekNsBnPrumdy0kpkxE3+hza045q1
4dHqsqOL5fbZ4mYMWi+9m4PMx3FOH5txNA9AOIzzrl1K/6i7dIG8fFH7dlTmFlh/EQAhkhiiyGqg
Xj50vM4PFi2Fwpoxk4jySyX1KKCXUqx92bITO8OyyUVXMNJRadjGTYEHsf/Cgpx8sUfcXo2z08my
ffek87NJN34jivcpmjbujD8qyqqJNVvT9+Q9XjMGExs97saVBVVk1WMXOOucD5nh71SapgeZIVCq
yUQhl0ZhanV0Vz4RA/MTMzD10GJGTxKD+wqnMbIht6G1XeUIg/x5G2EfDnlSL53v95sEL/uB4fON
dDx5HpoZOx5P8jSbskMihpje0qdTbTOFr635oBY0WVkOLQ1wkDOY+oZFFNG4N5FbRnfipEflU92X
3dliWrGryvhYSsTYBp24K5o7JE6LTsEZ+oJRU1whK+t7lpvBtsWWBEn0SEPfHhihPBQJk0zZFfU1
NVW+lv4wXXMTYX1xZy5USt2yuTbWfWrnK3cmaL5o7pAuXYXwyqifOcDsiliofbMsz22XZCvHaTg+
DUmQMBe7p9nhJ0Bxee3nZYf7e1OUSqczZq8j14vXBRLiNRvNJl/yeJW0WbVzO2MJXENUkG8Yq3KA
58EkRwHHJjZZd5bsqkXFQ1EK/nfdPwj7AfFy/aW/R5Ai0kqcC1lIFnCqdgqUnUS7qOW8xotHMDCo
mdrJr1OkgqWs1aWsi3caizZZPZ4bVpbzkOiJ2sg2aYG/tIRRoRwIxqwu94kVaSvXpFU2ejSgaj3T
n3Givd5Gpoi7sprJYMlBRQy0M1gH5vnEIDJDkP/KWNLfF6a4GJ52ZXw9BdMPololMXTz6CvSz/kJ
UrrFwR4Xyvp5Pvp9+tOkh+WJgiDm/jxNsQNrsL60NSOwrCBxe8GduuIksbeNIlvrkcn4jbDRB7SV
JQuC/YQISNsZhnNFJeeyFJXZmXy1aSdr++3+XwNO6caBa6QzE8ttPdFliTLd/1b05aurz+4pyv3j
khfEXVX51bT6927xmye02depj75KmU4vNWuuIQBnVFahH8aCS6Sy5GL0X0n0No4W5KHt6Kg/xFgk
Nxd5fd32N8NbIPIwizxEFW4zUkcoAvQueV0o80MrIlji89Ox6t46SAHPko6O5iTjLS8Rmjb4cfZ9
tbDh9ixuGjvLiZypZ7aZ5dgXy9U2C3/DSUbtqyyPA8/orRPT9OHVTm2LYFEjhzc1o9O0k7Dz7C8j
hqqt2/jTTdO1jyT18muViJi+snf1E5nePidO/x3Bd/1zsvRbIuBvn/5/GRCIxA0pyf+zOu7/PPXt
r2LtP3/8nwo53f+HBVUHPRHy6rvK+heFnP0PQWofGm4kaqiykZH8U639KYNDR4soG6UcGpd/KeTE
P+7Kbx15kmWa5P7Z/yOF3L+N3Vl5XWzdlk9QoWn9LuOxvWFysAbplGokuyx+/1KT53LIMnqd2A0x
7VAkHLhVhrOVZXTqyAQVMjOPZq7ssyunx0b0zG7LUW1+uab//eb7iybut6dGphf8IK4dzlsgR87v
0864mbw0L9z41EvbWyemAonACgDxJqnWy3CnxzjTssacrO2dSf0xF7eWgFk/x2AzG1aKi8VscDss
UfD3z0z8Noe9PzNHsGfpd60e+idenb/MYc1mscdM0LCeCXhjDLH1kwKToy9eBtkbB51i10kb+vUV
XhBHjWtMxdE+8ZEeNH6d7pp+srZLT9wqN7mksWXgQx08KIgZxZl0/GKnF9rp75+28e9P2xeu4xrY
Bvjw77KkzAStMLZ0/Jeu3yx4TgOj0+pAZRFABYmzbDYbMql868mNrGZVRR400d74D0rDT/nTL2Ns
Lp/vGTpSDxt5KBy837QJkqBE26wG4+hRaWILWIZT1y3o66QJCW0an5mumdD2Kip+h+A7NyPrB9jZ
Nras7Lw4xg+aVMW+5Ni1cbTiKK0oe2q96ivHDXcfqazeyMT5mBr9MaPNscddRCHjD/net0vkYJFD
v93l5fEq58TZI9kX9YDDVbcHRhltF2Y4Uo+yg3ia0S9aeXlnhdWctReDcOsgbfwNy29suTn9zQ5I
Y6Pyk1eW7JsmllQbVN/QjMa2voMV+sK0LlBqP2rfUfsx03nXNOaXTnaY5nLxw5/uSZx1YCamtSsc
SwvjIruHtYv5yE171GShX5cJ1sp84dHdfVKLs+YULbbXxtxkY8Ph0W6S1X94s/ymYeP10T3PRY3I
63S3m/z2ImXz4prIXJYjFBKuZ9X3G8utOD8ls/Ge2Ps5XzOcaI9a3CTUVwRXpyI+mq0W2LIo10oj
/7yAn8D+qYltlZA9//fPEFvKX9QQ92cIztP0BdI/3kufb7Nf5X9c+jqP6/nIWHOm1arTWaFonziH
X5x0/pFHaDaVVcB2MW2m3d50djp1nQyzvxIEytFD8783DJ6DKfG6b+YY/bx7/23KxDCb5u9ZbIOg
9ShDwUTUG7AYFYVnBUlF1DufaNLL3/9B/35fEMNl277NkuwIXdwl2r8uKygJrcIm6O7I4ZWOI6bS
VNr7kuJ4rWV14MxO/QQ2Ztkv/sxR1PI27mBUJ9Opb06GsNH0qu5lZF00Z/ejbt3yUWuTeZXxBm8j
Ea0GBua3Cvkd7aB1Nc/Jq5NdLMN4Rb3rPeU6WNUydlmvzLvYtJjWCFwZGomkC5tKcsJqNkuOZzFy
gHJVOuHVhkZlEtv4ajPu6pXrqjkcRRVvlwqjWpYSis0O1t9ajOybubo70PrhYpMTeWgnw0EM4ZBF
WdMNinvwUaXVFlfPduDGDln2rUbUZmZXT7nqh6nSj9hhTKDieSsqk45VxxuP0aFDiaVNoWSrOPpe
fHYUS6iY5Xz1ivzp718i4zdZFe854HgsoNZd0e4z5/rrSwSOujY+dZa2gkkJPDW+MtM7t8/VGHtb
vYcsFemOfDELiBF1iasIKB1H/3a+HxAot1X7H9Smv4tN70/JpRy43whwjpB8/fUp1a2aRyCc6mgM
48II18Ff7skFaVo63zBioRdstAI5rkYIblXcIlWubI3s3ERFxd7yIV7gSn5sE0eFOKn6UDrGENSi
dDb2Hf6IA7yAwNP/IRg0hbPZR49eiVi0Sis/NN3e3fdN9GFk7nthmPranJkZzfQMThMcDhwljHlb
ElbhEnkdKGMaSY430qCgDLdp+IM7aY+tQDTmgN7duZwLybers3DgOgMUYIJfqag94wkbN1YKvAHA
7dpPoW8nbXylR6TGtjlzGsdPoic6iJtIW//9y37fz/+yYXGJYSai57WF7fGvv15iC/eaz9xcHacc
tpLPHXpXi5mAvHcDB4cVctTrbA5wvkymbX//2PZd+v/XB/dx1PmYK5Cl+9ad8vjrqqD0gem6Cc5Q
YzFEsaZ/bWsZxuPInFgA5W3bgbHq7GxN1W3bcpp3ftmlG0QDziZHZ0f2ZXOVIiP5sY7fIs5aHgqQ
IgXiUGUebqicW9WT2OYmWc+nIX+g9/LqYBlcKZvw1QZpaFgIMpqVW59ycECE8/kitFtzM5r0eDzW
0NDqm1vmxl1YuGn+ppkShXyrMeZAvwCL0TpCaD5HRkH7Bt1TQLiwCP3JuSgvBXWYMCK09brjz1p2
rtTF/+IiIoW8V9rCo2r+fTcbssFjVD3IYzK6tG/d1j/Q3gh1vWL6ndNjLJectMnWKvCgG8uO7i2d
Rm3KyEtWaoUlSt70ND4Y7LR4h7XuvZnOyp/mA7vTu7PYy3msF/LnY+M8zF21GWwc4Cbp9Ed6BsjT
XzlQUtPpW5FOxsOoigN6jvS5kG9zpkEtN9gpq3yYdoy8fJqC2rLVBo8e6eLnKJ6EBjLRQjuqIeKc
Iyd986BqMzzWz/2glt0QOx7lUfOty635ducO0MZ1/1NNgGfm9zejJSzEPoaN+tAFEHovMX/Zc03W
aq0ezfjo2FN2bIwtNi7zxcROzHw1ud6TgWdqtjFs+zAZYDV6EGwvSZR9Le49chMlwrFJxubeG42e
jVE9TTnDRvYpa1vFzfNYC/NsF120Q065qtyuppfoy6uYk0er9hK6xEJbwVcy1o4BA2tqbP/Wg9Am
pNtpD5+fWjRcle8CzRmcZN07yv3mJo9N6Y9fwRlgL9eaLxpu73c1JWvXUOo7GDAasWRwwtQu0otl
Pkde/RFpNkSR+4eFlkowgB7dIJfPHjX90uRKHYZ7GHrtONyVFQaD2v0BeiretomNYBlvPOorY++q
6aktF3EcpPl1LhrCJWU5Hl3v1pd0C6oevIUpnaNVJ86uB5+wtkHfHaUpSmTo8qcpk7cUKcijUK15
MrG/CxbgIc/eTXUFspcc4O0gRtWFBZGGRXadjayCouxevLbyLmPfMWJhgwjpVbWvfuV4a2+GAtIl
p/7+gZOXFqSg/zZZL88Nst6VY9/TxG22X9Gm9JCtzDzPS5cGjk62dBPbyBOh/7xCjfyABZL9YWvH
yR/GHZ4pse+s8rXJbf1xwgV/jmDtoK+rUXsIo6GPPZcnh/TrQx2T/DpWw9UsumdHVYyP3Lq/LVL8
VLEZvZjDUlAVW6/twBXGVVyvaf34DwWE8EO3tI/5UBNS679VVW9fYjmf8snyjyglXpM0WQ5NMzd7
HzT4Sjrgx1qwOqxIJ/bH6fz5fzCvCswJUbHpNbFsUuAYOyses72duPG6tc+a1fdv5ex55zphEp53
Sf9WW9O07WLNXJeme5pcdFiL47Ojps01Ui6Pn6aCmTwDkKlgb4zryoRh4v2hS087fY8W71DXtjq0
WlcEDH0smnZyWhWaWLmitE52Yzq7eihzjhlin7i4r8xOpIfe7rd0IvN9QZA61b/OTYdobol0WHQi
3jld6a81j/LCbFBkxCQtnHPrJTFyDky9TXM/AXdqbkfbaU+YTJ2wzoxoNUFACVsfChblk3mMDP1Q
5RAVEJ3mp46/jplUbqwWJbI9SgDztkC8CgbFclho+Q/IL+m6AXa4HoYJ9GA6exe/1aH6j8Yh8uOv
FYOG21CZ0Gezcdv2APLBQBlrjrj1uoud5urmeRgBiDs5bTweDC1eVVPpXTxjtPZ1vuyQPwajOxtn
l0PlGQPsdwapHIusqtzyDhUraQ5kEM/z4wyjCtlqZT9GddJuWm8xNoVefmVEph76CA0+4MT521h2
X2yUik86srRVVkxN2DngWiFU3qUQ1Us3CDYhKFun0lQMuqa1fMSCDVHDLW3058wOl7aD8O460XUp
WrHziXSAg+a+ZbNX78d7QkZ7Z/V0SOUJyDjMRi+PRWt88UqRHMxRl4/C7oDSDv2DYpHa4QZPH4pr
pVBK1jmrge/e05ldNZxGQQ9SL2X9KCZjXUEWO2pcx7DMeqQX2TQc0kzXVlLr0/VQu2KnIuVhiUH8
lzJ9I9kjPbWZTLYZqJqV8JChabSqVk0XiZVOIkc4NUSouFZTvJVP01jAddXtfD/DvdmUaBUDCdXi
HnM9hLOS0TrpuAD+BGV/bmdiACpNUpeBVxoKbdxZGao+0hoeJ60MWOehOnECsbvqYhV0X5WZ+0Fv
Jum+n6ZHGvft3mxMysqIzb8R1julpfbCUfjLkrblnh67jyVQXlxTeoHW19UxJlx8bdmcLCJ7Nk5L
073rTYWpPKrTo5oyggtSkADMm680VnmbxzUD/gbyr+am7dEx2yK0yHPZysWHM5sDY8RXDmRHzNBm
Gcrv6jhJVsC1fkxxpu9RMYejYU77ppzjI90aP3QRMOyG+4iQOWpzIN0BwXCya7w4e5o77zbRnlgj
p+oekIxaG4SI6x4syjora9D76BYqTbnbqUBqzl3XnotiXDtOkKyipHe/uneFtIjAO/duukuNKn3p
DQdzAjop3WnHR1nCQrRlP6y1xjHXERvkmbFrHiydieSoT8st8r9Q1LX2mDOeDEszyd4Ng3c4lVvD
yjqnB6wU3VHFFWMqFMhBCpjsge14HdMAOYMaEkGyePHezl+qwooDbBbLyTFJZ/YUwRnaOBfbvlPN
urPrd3aK3cCU/4woytTl/AwN8EVKCCMMeUuhO1dfquRSTgVzbaxsnx9IC+8WBp403APHLjF1tmpX
yZib2QNm0FArHh3rrTFHPwDenJ08i3OIEU3fpgHF/tSP+bnruh8FQdQ/Sl8GC5CTEi/VAb/pXW/Q
w3t2nHVV2Ndozl+Bo3RvUV7cYumprYYiMGRk7uzaftjPes1YK++qddcLUHaRig/SKrMAwLG7Kjw4
pyLmbR4rhMLk7TS7zpD1KS6T+6za9VaRNSV7vRh3LjTtc1u17S6jFxlWIAH2HifEh67Pn2ORvXky
G75kJdPh2KhpbZnGB8kV3qHMlAQUmYjbbDh0oCQLFIiXR5ktl97HRNShX7+49bKykyz9Hg9Jjeas
KW+9Vchda1TF3mT/efBz4YQUYGQ9NN7ekXYZKL0G3EhG0mHx7hcbbu7KEkxBnYIZ1OTqxOH0+ZPL
TB2xK1TQiZnqaoj9Fi2G7YMozRTenrDv7XhTo5ddO0T7pH05PuW030iWeGOKX12xVjM2kwKX0SgM
ulua9ugP7ht6wN2d88ZpXTBpSmUZLuRSHLsBP7EH+30w6ulSevGN2ceOcXj+pdeMiJuRxJwiS94o
cMcHc1Yp25peo7LPOE3ORnotRzJj0KpY2WSeeVL5NrbtQGqm/eQ40bPjLdcyqZMHEaV7x6J5NYKK
W9PsScEvW/m+1jWOKVGJHo0h1x6YV3McRzh2A/kKOr/ENYbQcTO16eNqWgG+AmTmwbk1K7hnggc6
LlrlIZt86zSZcLi4lixuYMXq7x1SvqNDbtRqpmMWmrUC1qhnyfPAHJUCJyTQR7+prnmJ8VoHrBv+
GXgtt5Dl17gjs6G9YUw6aiO2kKScjMto1I8G4e57RpqYHCXfNKJz5sijNnVJTgTaCTZcRD6qacY9
A0EIJkgg96VuMCvLog0gw+jkenId6bZ36ojZCn3uvSeU8S8DPndD94bbRzMMzWsTHwpraV5K4PG8
Qza5XvXvn2WA6R1Y9exd0XnvnaXcZ68vwrJ1o//i7UyWW1eyLPsrZTX3NEcPDGpCEgD7TqK6Cew2
76Lve3x9LirCMiLDKi2zJjXhe9SVKIok3I+fs/faJ9OyDsHCgDcwJ+NaWhpMJo0DilA9Krsjf9Hw
Xj3LvxkWapGaEyol1H8RYzjBC1OgA8S90uCMaYBsCizhkJIfMSxCDkt6eFQBqi8xxt1EsasNbX6a
/z1rhWy65cMeP4tsuNtjezVnLbjZcnqdyd25J3SlEOyoABrrLsTYfmoCM7uw8Y9uoggK/8U4VQi5
/aIAuDw5OoKfCJdAo1psK8hR7x0kpm0FkW7F9qW7HFYWtAt5u+9k/EXjfNo2ZnIJO1CI9jyjwMnl
1yKIjiG4x9rPgMVKR8zuc0R9MePwa7A4xQkHKLcQ4ynuDKbfcBcRxg8hBFM7XCHhTE427XdyQu4z
4MvNks4zeTtK72Io7JXyJc/Hq5C1BfglnH5zttVRmpo4VwDII4d/oOTgY6Ip86q1dISmWFPsgYF/
wer3tHM5+fT3m9kw8n3J1vbffC3qe3tef/9cYJOzg2z2v3iIf/rO//v/fv/K7x///r3fd4OUkTcZ
AzyPf/zz9/f802P8N//8L3/Zvz7N70cDJutspok3P6F1PuuunDoSUWLj94xj6U/TOjfbuFfd1L84
1bKPzD49s54BWJEHg5V+k2A22DUS/z3Eu02Kju4QSzPy9Gkxt3mUvtUkifFi78sqGNYV+m2YmA40
aKloUN90C0y00VwwRVaSSkjW8ZteVNUD/QZE1P53L5X0vbc5khhEln0rxRxzFQdtd0ImQKEQYvyA
Ycy1k8LkL1rKAVjfrp0ZmF9Mrog2w9wsdHkHunbCU5hsksbEnGr1uJaSRYft1iIF0VrliNaQdVWj
hGcny/yUvK1NoA2Oa9kYLo3GrwCgbzHN4VdqzQCnNJM1ysv8AwLhWrcwfsQB8J4GOcC2NeIDO9e6
KAmJ0PNg3GqgQp8lzNRnGNcUaEaDER6xoB0Dm1CsthctKKB3aarTMdQwMckptD0xmDCAzPY8Itln
WFS/tcCF6avAdR9elIoYrKF5oFQRJ3Upot2MmxYgMiM20jqAaiKoU+O49ttCQGXi4PtqEIdXCmX8
6mOqAwV6tIG25NGyNRayIwMthnCNuqg6q1SwrKJ325rDDehOZbckogLMinFvleUiPcZ6VGzqBqQw
cvEzfqvgYYCie+YvrY0qUnYdmSduhHedZlTph7K1N41hooIxTubQd7fZuqpKgBzKwPalooa4KS1k
ORsUYS1rX13KXaLm4ampKn0Xw/U2azxQS2IE1ybjVCxhCXtVgn1ZGi1Q4qK8jlMd/tbF+Dmr/UcI
qfSlKmsOavUV6cF0Hr8622wPA5bVLeXaC5194XepHXpDkbmzM3UnLcWDO+JFguyRbcGmo9OAdvEw
SZ9AqNnJ9CNzkG739ljdsdVkrpk653HRJxcjYf/aALljB1QRszzvao2Fqop+CKanHMp8R5vIDgb6
0P18it46oUQXkMFiG4/FQ9ER7K6nCLReMKgHzsDi0g63sTI8xIYLMHXL/BzpEt+W4irAPpzSMdBO
VgrsMCtKZd/l+UmpIC/2yCe8xK60c2cMP0xjzv0wLZ1VBDLXLdnsfGVunp4dCYlbzuMvkgg0X8zH
Mm6XQ1RmozfP5R3r+Ei7cjagMZDRZpXYJm3l12CX3iJDH8WmSf8l/kSk6OwbfSGccoBVSeoFyTAy
wSWi57AQsApoagALtZ2THV36TZ8P/c3KAg+tCRVEOqWnKszdrGwyrwkDYy9CW+4jgfhVBr8Tx4Hg
qaAZjFGb76eOU5YE6BqmM/2kII9OaZTTJgLlvU5kTExdXdkPGxfGhgM7M8tpbNZaQP1V6AxamkkS
ZdnYyOeL+JNzfbzO5n56n6v5JhscFcLsTrFKCmfxBBG0E9XREFRfMSrEjTKIEqVZuVy6JngQ6hXv
GzMafNzR5M9Qrb9OCsletjLdJhJ80PKmE20aQr7mOptfJ8v401MuB2A47miuX2s26KNd4+Pns634
nT06T1+3flT14mvojS8d8O52rhVxtDU99EsBXFTLnm6TBc7Iki7LJm3QVTJuYc3RPdOdl3Q8LDEB
IRbamEMPL4AALUeugMQVB0NujXFd0wCsAmFvNZOj5SLrZDflyp6pfHWPJEkofQ2TrRWE3Qy/AepF
r/h85bnXR5+0lxtyu+bYp3XvL0iPIbHnmwkvuJ/IaTzKeTvOdnuWWpZcuhi2Mk09TMTEbbjSQsDt
GEAzG6IdbN3M/Skphl0Im2wFIMv+kar6uaMFhb0heu+HsV/FOV0Gs0441+r4BnVgeBgn9ONgFfaR
7LZsW2epDzk/ZE6ia3D4FQmMUhheUCU7Zq/pjbb9JWGysO8GK7zwYmYgWWYyyKr0dZkJPxqGUH9N
LT719viCka2/FSJL93ktCm80SNSJJVC4xXDKyxCjOq9GYO55ER+zoezeR/w6oJGzbbZwsrUVJ7sA
JTjkqCoxHlnnXEY6K77ZbmSiNe6c6ihM++rTIjti3VYEaIxBihKXVpZrWUwC0HaoqM6t05gZ5Ss0
lGRFrZwiyJ3wVKepwfdGCF6ZgSILdHFjquvaYD1qosGDOGd4ltnTlLDrP1NXdavcstFcafIjccwE
nkqmHeNcSLdhDU+wehE+kXZJce8ljlDZs7ZWoNJ9zQyHByiUsrlgcrJvqZ4VG3vCDSRE8WXYebrF
2dVvWq15MTkar2u8hE/vcbDi6HNlzSgPNvzN/UKWBLyrw4xhY22kFaEqDpPcZWr9dMojJmmV9ujV
gUY03QNCTzt9nUkiL/iIiU2H9WCNzy3aKUPxKam6b3U4V8C3vWWpWrdJEn1bpk66ihIKCmlFR5PC
bC3VwoLLlzk7B1ePREV4WjD6rQypog7ti8w35eQHDIQ8R3GuSmeoW9laP4TeTM8gUXa7tqYHNyeH
sIb1Sort735yHk3YDC7Dwvw69NrKaBeB/7bR1omd/gkbKIVU6esYvtFeAo5Y4yYT62EcHyJ+si96
NbgxIAoiPdwWSm+5mS4Dfyxkz4URP7izXM3C+dHU8eDGXODHYVs3FgkDUH42ud7r68YiYCi2J/yQ
sqYzVGZyl4v4pRuqyiMl7wazP9nHTrUGH5dstSJEsNdDSaxEgk4d4O0yGHurEOrRMPPC17XacA3C
S7SmCV7rML9R8VHQkLP5Q2TF558ypp0hBoiRTWfIVTWNMXAbHS1wY97MuvZNqv5rM+IGVBJaYt83
xCYK//mejsLI1lZc1Lum1pFzlHrio398Y/NpV4sWqV+RAKzsjIPPfL1ztaBIXRk74RVy7vzU/HJw
T0w6OIRXvk9sQiEGLkwm8qSNk75D+00Ltyj6T1Nw4pxnhJH09nYaPsVd3o6dT7rR/Frkxe/Y/IK2
LX+ZS/q09cU/oWM8k70A/sy2Q240g/RXbIsEKjvyhq122cRKr4Iu7n7MmR19hAixHDNjFlIk73PO
cJHUxGYkaULJ+3NSGvMu6zS0wG2+qRWsFWhLaGw2jngRWfUH1UVDtZJkTGoFC6OmaIdKxf1LqG/E
Guo0RyKqVo2QBxZdgiX19DIOqrEurOYHax2nsZdCSZjxlmN6SWx0GjSaj+EE2n7k76pqmnBzVY8n
WWrTxiTalSBkAftBEBAc9F+pjPBZCto+0TM/TZkn694DTlCUer4EJapoHn5dkKmEIQP2DtXnOuj7
idMk22GY32unvyfVMn9iHZBh5/A+yOIniVEHvBaa2+TOuPnODahwT+wnxoLf9/72pWfGq1ojoRna
0Cv72vlQpP7BCUDVKthEpRKQkZc8CjuAnjk1mONTqa3bIXt+pGI9AMqeTqhUHf63ilsckOWyz7Il
OOgj+cjm8+b7rj071Ra3x/H7nmIH2Azb7IZbCpocobomsVZFuKqiLNwNjkOMUYUaWTaoGYK+w2FC
bXlAPnammJVHvLdEucpEd0VcEDFmwmthNiNWqW4yHIrH+GqSu3ZqDDJXYyu+jih+bWZxJFwbmmly
aiXxJsyBpU3gLW/A9IjRIU96o9eqdWvnzr4lGl7EqeCJpot9SoDyX+JKjszCYkJFGcY+Eks621SI
YE3vmet/mKd90cNjN8se8Vdm38g6XNkt5V/hRGAuCqDKSmOjZ0gtiudKa3eACE/qUNM9Mgt5Zf7b
rmRLSkPX0IpBsJR+1kp+x//j7NQ2VO/wUVf6s1HPaPe37hTAs7UAlX3xYeh4eYa+2tfBYK80LfoQ
DnhpXAu1h2638LAS/1pSfIa0vYt9Uq8gZhe1gbdUbmKIlwD8KM1FT0IaJ/MCdchTiV4O3VYoJc23
wh0iDv5zuPyoJkJ30xCNDdTeXTATacpETt/mufBjK48QPGM9M7RrXGnEsIW7aArFtSbODHmGhrJb
MpClyxe4hj6PrjWbtwR93NoYy3RHfaV5tSBOoq4c6SI9vMxj+kYBkRFPke+qRDNcpgbNIQL/uNPZ
BP2yGaNrqHD0nCrcEFEtpD8OvPBNVQ/rWEy6ayRahjGNJEcke8oe1GC8DhLxJLsabyKr51WiI1qg
H2HgPlv1Y8hhKg1/ikI9KBqp5rhWL9gD36E3kOMDXuGNq4Ac0mIjFaUguEf5Y+tcDX3sodeQ+3rR
BirQ7KzEQXl0gKxtB2PQVrS6iRGncUdoc/0zJE/x3EQlpiySrml94XqZQ+tky58MFzT4XgEx6Vw1
W8e08r2AZbLq5xKWhS4cUmu0y8IzadUlJo3cJplbz3t/7OtH5LDpdU9RejoAFnHQVW4y2PrRmJxa
HYhFmRzalCqHySQaLAMUdxKV0DQCnVyKGIIJESFouh/fhwSLVoSvm/0dAY6gB4+Wn5Pbzzjta2SJ
o4V5Iht3qI8YqZFtq+TBcKLd63UTtIgw6ZcztLaNaCG4wCmTLzZ1fSFj65iok70lLb0Kkj/M1ZxX
o0tQJ9a0snQjfpZxqfQ6sXx1U9vdWmYThmbrt65uTpM9vrW6oh3R4JTHfDayFSluH+jjtDv8YoH0
QI8X8qNtK1yZ+awgYnCsc9fUewnt42ApQImDKWvWddNmR3WsWU+eQQap002HFkFqoKXWqUf7iEgg
c/t2WVyurq9lUPKLmYawhaOFHGPYj2s9L8fT941aL4d07rQ9YUH2GX4E6YaJQBw30tUgdjFKYXMx
uMV6XJqMjLUeHKCBPK6ZDbSJQamQ2wvbyxELlEcD5CfeHfs9GPj7tEHFi58a6VtCzMP310VFHHE3
GGQta7r9zjpbuOYTts8E2c+LPn1XWNhXyqQtp/R5t4nJZ1+M4dWutfhOoXBIJrZxPvTqwSY3YLbr
91JlwF2FKGxiQHNiKs2Poku3bWRaf6E3uRBY7nwMlGxEdU1Yro142T1V3L5qBCxQuA+9oENUQ4/p
V8XobI0L3Npndasdi9BkUJYBL8oX82BwCnMLp1au6fMiFVU1XzgxgonXzfGsZsR1BSG7pwMgwU+T
wlVyEuPFTNRxPuMi7OdMd6ve6S8KgZND1BBdr0iowj1nvcnugl8x4TONnWh0pI3SI+kR2hJjP3ux
zZeMbEn65WO2T5rRfIFK2W3HBVbWUo/z1YHOg9MmP6dl+quZsW7HulIzvga3lsPJfqD46o86zJNV
nhCpXJYa21hSHQs5OL/EkDwqi9EDCG19xyv4iEkaveVFO92Ym71GTtmeBqPOMCal49XMSHrnuhu2
U9e69qi2X8/QK80ajsQpclpDHA31OpnuluBAoo/TB2t5sKqGyrxmAzJLdqPfQVQkh++bIRV7I5pp
9qX2l6wquv9pHZzrIZy26GfT1cip8mZUHqNa7Ro6/WdB6bprsnq8LFCSkBZlbMJT4c/VON1FGX6B
z6y8uLCSzdy08kdNmlY91DUfuYbQZzpWfcQAsm30ZGdmVXKKdGP0aqZd1+ZJEDft7TLMgOueNzbp
LH8TU/1/s4U8f9EvBtVNHEYdfpO//+LNj+7Hf7rjfpOMb/1fzXz/6xlv8s+44v/pP/6vv/4nPGTT
tlE6/deOj3UU/6h+/Cck/99+5O8uD0f+G3L6p6CdN/8ZuIwu9O8cZEf/N0VVLRX/wtPjwY/9h8sD
QjLfrBt8XVcYKzwhfW3Zd9H/+d8KKc2aKqEEQCeyLEX/f4pi1v5VwAjRzqGvbEn0eJph/6uGsOkb
O7dnlo0qYR4YEPKx2BHi/2vU5pzbS8jovWmvlcn8YY/dX3YT2pQcJiNGTlAvSSG8aowXegRB4WNh
6Tkfvmh9lnhhbamujhR8mHAUwFtcSR3FJhUf1GCWEzJvATzki73OaSD6rZq3j9r4Ql2GVdPWUmZu
WDb6sbPAhIBnYJvbF1UQ/zeWA9X49mT8s4ySF15RVNYkG1Wbpn6nFvyTck3JlokEVNhR4D5fM/J1
GW0+RhPpOuS355ZFTHr5YseVV8fKtrFYzBY8tjEkkDQ7DyrWccrOWom9TpbIV6sTckck19mKI9JL
o1UuLe+xVQ/86JHYknM09eeY/Jmq7b/KSHtcIqX9Aa7yQhW+i9TulIz2KVfCDbZgFQW1Ccvhc8Sg
W6bmmaw7iImhlxT2R6cra3ye/kLaWDcEfoTTtAuORa2clPpiQIlphLZPCSOoLOHF+L6JINhH1kNL
8/VMUu6iDK+Lip+jgcBAqbuasaBYfBIW0k4azboQsuCnGjmD9HzH9C8n+Uzsz3x+kAjPCKzXDlmw
Y7QQTsBZ1tOLla6TX3hD8cAjzQjaGU/2U73CH8tmGT/thn9GUkKjqgTcSf87RTRyawTxYW/C8RVI
Yc5PKV6CJln19kEb9gy/Ny2xY+YaWj38f7STSbWxDN8eAcRPw8pCca7Z3aZdx+W8TWhX99FyKCaV
T7J4H+p092RKy1TuKp3f0B4iFQrTIm8m/fQqzlySnO6BWb4OhnZSaApXZBA7+i5MAZLMPeQ5uqdD
b28RnvvSam9tRprlAtIt1ndlbL2SgAVlF7ItadsVrZSsbb1qOLSIGg3rKxTiGqmFZ+UfFX1pEhxh
RPdIDfRNxeGptdgk+8x+keAFmBZy6W+bVFuzMjDDEeqZuFfYsjGZ2y1UjZlxDpmvKHN2mY4RWPma
uJwW0mqE+nSrrxTw5VV4bZu3FJVgxFmmQ6NhRTxYPH5Q6br2cmFyvtVJWo04F4REXmrHMIqRm6Xj
n6yXe1amnwQW7kKbYLPQcTOOS6qLX1Ks9NLity0bswmOTt4f5pmPS3gI3toQ/QLFkbGf9IdRXaZh
bSSe+qAA1vQfMLI2MXxTMf+mcObTYXlU36s0MXDRo6tVPnrQEEv/MmiUyZkNAdilKZjrr13zmU6P
xEF689Wa16EjyWNjv41h5jGmMvJbLCIP0UrXuTwY3C2yVtcoSlSV/tRDX5qNRkg6FlVftQ410XiJ
s1sCr0fmwouZcbQPPs3PMtzr2jVTPo1kS0u9/BrgIJb+2MJyAXikOGujbbY6obkUVvPzuQQ5gBYr
4lwT77SMAFauD6SFmyp1eHCa4ySHN7IC7dDCYWmvIlYZl73JNDgzaVvbf6nQTKeUHpQBJw8Nr2YQ
DBc4bkL7gBwJeo/Gnv/yJ2IZKgo36pnUOVtoVX6hd27aam678F2xq2qSgl/fGBlJewOXQRb56aD7
HY3JUU4UhckmDUo3TW7lk0zAQqcrBkfkwp1aRAy0+kqn34lMutbggJ3kDA+gw0J2jLYuG5Zdm1Rn
u1CuZmDuaug4JIQd207dD0+dZqe/0Grx51z3UfRtRvRkGSGVz0s7FIyZCSsxAV8t45G04ydlaCKV
GbGiuBAW3vRuWK2rcl8iktLwvfkLbOvWX+SqwQ0lV2G0B+VnLMfI+Ro5o2Tzm5r+ihVlbzJPKZrK
xV/nG5rYDDrgji48TRjvogD0X6OkmzkfLLfiojtMGYQR/q43+r7DplWC4LMwch8RlbrRxhkj+tz9
BTFcvPaYDz2WmWw0GNPV+UuTRiY8StkzlenYwMLUd2BzeUtFtwljfgOWGgJhpu/qQek3xtL8TEFV
XmPFpHE+jYQglskxAQqyrgaddo4D0AgyJ1OmRr9XCPRXbSB3U7xYO1HYJYDPSG5h624G6cSPzNL7
S205Ow2fmzLI+iO36wm8VpL6TemgVWmYImpi+Ky0UbnA0abNSj8J0eM6toUf1QYtR6f56Lou2zlK
7BBY2qCNM8E3zTUwe5kXkHoM5nHPb6vsAWWCSNCJPe+GsH7WedySc9wxMh2siQ1mPiRqRJO/aNRj
XpLfbSXjGzzY/FbSstgQ9+XsJlBwH3pN7mk7mo/JXpZTOeq4OlI5foyY2zaTSkOepIXzJJXp3tL/
mqMOW3g/EKsd86lon7mf3zcaMn1vypPT99cBhTEHk2HIGGdpVcu3Z8MrcV74Eo2FTgb8PgmTmauT
DoPxH4/UGEQQqyqvWJt+wTeQri0CZRPYagmoLJGolwijV6e//87vH/y++f7aP+5+P6N/fG3mlJuH
XOCdXpbZCnN5vTbQEa9DEQgyGlCJEdOclntA52G2osFSLmur0Z7bZGFvvv8JOkG5/76JILFL9/t/
aR7y/WVrjojagCGAeC1gA2a0kGPtbIrCr59pST0IjYwhs06uUnMzefCcpvpAc3hCO6gQH9SRU64T
A5x3UDoC0O4NDq4KtVbDtR9251Hl0MAoJinqdQ8iAV8+erxxR5DkTqifPXCWRDmNVInIr845tMug
p63W+/2s+kH0lajw2DrdG7KMoaT0jFr39Gh+LWttRzgQQB1ltTQVC6fDSXzZIy736yLytWfutIPY
dG78sk33eGK3vdr4vJhbBDe04vznclWS5FlL9Ly4j0yAl0mcnlTUmS0WCsIUZzX2Bi1xy8RkEWw9
0em+JYj2HrJNaAEoSpaTRIAqQGRkSKxwHPo6129GjwlYLBgFw1d0AqATxReB7pM06c7rBRVYWJlf
SLIPHDU9p6+Z5NI4JOJ7WcSurBHC042LYhJgoQmak36ZzSe5c1oLOV9mp98PaA5zUZx0qTFXb37U
+VVpmvesZ58KlrfQWn4a2aO3Ot+y7aNF2viAUg01/CUSZFjEMC3MfheWZ4S4fses8Pnm9YO9ESx8
5ANuRSKOI2zIpGW7gbpDIe+p8+uAnjI3WrKoyH/ORw9fjTsPqquExOLROa8qsSbRaYsQes+1f+E0
Bhwy/XASIHxFt1WK1sczGYWG7zjsyO0lGnMv+yuV3d7imkVO70ft4MeB9NKe7k9DqlQW+nJCtkeX
fCx38ZORx4LGZMulnUExiXaDpucYGXxSV8Jw/Kyo3OfErXOgpefHRVIOgUFW1c+S4V5iLJ46mhud
iB9wNk/GstsPA5M3Jh/zXgB/MTB8zGQZYuR1yn6vhpFvBsMzO9NzaP4YJWvzx6jYV07Nq4F3OJSl
L7gWyM0CppS8EKm7GyWXUNd6CZBXxL4qDBuRpAcLnJIiMs/CJoluCk8JbUoVhQ1/NqkCbmG/SSoM
BXOC0xf0/Ez2etTrebwxOywhz2rVHj3FRuqnTYfSpAOd1kRqTuhKrwg6vAIvb+ewPlB/G22/UTNo
diQ3BpA/qlnfjIJ8x6DYOEB8MRPzrJo1pOYmD12coLx66c4k2j4kaID6xamlL9T56EBw4wXAex8f
mpqOMuRrk7a+CuizpLinQt3pX/QhmJSCzAe1U7NQWobyoIWKKrQ7BFLxeps2WCrdZZT7ZSKJVL1x
at+PBC926rCp+y8HuzOMsc2MuslhnjvL6IUTxYcsgTaV0SOHpzFWF5NjIYNArvbygVJ4k9fzVurl
KUTO5gyqb40vZR1ve63YmACfcyH8ZpBuGM9bVS8p4QFtdrSjCESIoZg0wToZrKcBcDWEoC5Yplrj
2a7e1ZH0mWvujYaxbz+6w5zubS28l111NLp3sejHZDxzyiTFcnH1xfJgPVM7GRQ+9l7pE0CMM0WP
SXwu4aqy9+cEmX4xvtIHhU9V7YfyzZyKHXTle7hMvzITfmWPqMmpr7xDg5V7fWBsSpKDKyPYafNE
To16iBrr1tDj9MdUuUZpyNxt4m1tGDCmKCrMTY59YACeJrGKlAU2kJZOXbUlym2j6jg7UrElMVyR
sVez/oaO8ITNClOh8Y51N1foMFIg5fQp6To2drvLWAITi8Ta3MUH9aN2AnyJKKZFsFNJHzYzrv+S
95G1GZ72mtZuv5B4Gq3UTN8j0QnqH81YfdaNvi8R5PQQQuegYC/ZEyIPVn9xJ7DY5ky8/MiK2PoW
Q6llClYi+9D4gDzn960FrTfxGmtGPahdivlCl/avcXxhRHjltAo0v7jPeMVjezeZmt8u11pPgSYw
TdVHj3RXFLE/ZWNu53baOVa5KXEej1LDF2z4pLW60m43BI2xNt1N9Au0Vfd5Ne6Ie9oY9MgNq1rN
6hGBgxttY1VnopwfVS8IFi9oRmpir9GHbRWEfpjzAV6Ki61XX83Tmay6vOvrzKw4biveNJabJqCv
KaK1SbpSUViuVuKaYXJOa55ZEbGk0NxOzhQdO+bbqq4dJyfCJwP2yi7fhyF6pJP2EukUK4FWIQ9Y
q8l5pvDQAzTXidjWefJKPXjTa/2e6svFzHp0ZndLUy+GzIiZPgOxsjHJOJ7afckQxD+mmNEFtMgz
hgFrNw/nZzDeEo6hiuE3yWugHsrMt2V7kjFmT5weMi4fwsrvrVIxOUUpBsySBXkXS3uvdzkWXes3
SpBP9FZuK5N91ERelpUwnTC31v3+2WvIsLhXTre1TJ5MpJ+w3t+LfjxM7UvFykGoOfTZirkqo4j1
MADfy4xt+6KLdofAarMIQMX48I0xu1vMuEy0yH1kYU6KXs32U0mesKJ5p3blTsqZDkjnxS0SE6tz
gRXvDWg4eQ4niLMlxvM5iC9dVLzN6nC2VYkycNnUqg1rfNlPOXqCYZtPnyW8RGUptwCXtgZuKEVm
XmSZbpqhkaHYtLS37LUB4VPBh0KgUqAXQgACGDEsHws0pWlMDpURnyZG4blNB3xMt2RynVAan1N+
dbNMZ4VDTpzjsjG2FJObIWL7zOiQFOqWNs05LsL7MJOWEg33SkzXqiMpQEZb674Ea71ITyKwgGRr
0pNV4IYOZntgoDqZkIRu+BVOa/QtHM/FK5POUySUbYWryA6LrcGUYQyCV6HYbyQOXa3BuneTeQFw
hleRtEZcQ0P85Bl0tzx3TrkWbRetQ37KJEgJ8fsmfiaUa/U8L5MKExjLNVO7bW3N51ApHjPR12my
HDUShEV3tRL9FTvOMQNbXGbaTh85BdVcYDSqyNjpHXM3WuG9H+dTbJdHTNO7pTnag7nH8e0rpbKV
Qf3A8vFmB78yBGBhSzcgbC+KuRmm0Sf0+pAVaD+t6VDzKRgxGesDyp4hZd+f33GTblPCroO8+KwS
4x2GwQ282qMl5aW1qb2eK2Us8RNO27mUn6yUbw5VnVEH2KDSjTkSAxC0n+YSXMOw3ykdA0HMVmW7
Jz/zJjvAI9GfrBhBt6XnpeqvbUGA8kBdEVUnRU3cqt7KkbC3sN+GTvTSW82tLvV9ikJHVvoedt7d
liaP0rx1VnlWe91dspY88l2Ho2Qk2bBPwhst1006Z+dGOPs2Vm4NxvgA8mdSzke7TCAJF3csJF/Q
Sfcmpf7zIy4T2v8mKM6+xyiHQgHn9KTtxAACeZkOpjMy5s+utmUeCBbdTci82Rr7ovYKHoEu4a+l
gG1c04tQgzVYBAObt8LlxeTH06zAi1X0a4m6M6afWf+GrnJnk5U6Gu22D6wDjox2RNtl8s4TrMMy
oyaIJghBtz4bW/O6uTpmOj0BXT0wEWKqzuQbRR104/ehjT+wDb5YoeWLMVkt+nyprNfMNg5WH59K
SO2tliFQKpjGWGCVAxyCYotNdpbt2poEylLJUIn0R9MFn+U69eRbv6ZS9eZRczsCE4BCuE26XPpQ
XhMu45CrdNEegpZbGMEBCYpVVT6pqu1Ob2krS+uAucIzYKGnAl0Zs7/QfC9NiIERzJ6OI/67AuIk
mGpfUsGrdrbP5LIXKgAzKFs9B1nOeOuEYTEKfwReMBsZrTuJH0uK1oXuR7wcNK15E1xvI+IkUYdc
V5SAQE9y0e3MLjsqjrLHTDjOHoioLT2cAhUeW2hseMoYuHNXc9VEO86+wlKuFlbdOu7ZVvqT0haX
POUj3IaHOQx3RGv+HorukEbdPaVN0abWSgvIPgB11jr/Tt6ZJMeOnUl3K7UBpAG4aKcRgWgZjGDP
xwmMfCTRtxe4aHZU6/g39h8wlSpJA5XVWDJTGvMl+dgFbuOf+3H94grxlOcG6/TwpTCp67pPkVy+
77PAHp9z3TrkxXyx9OzcJwodbuE7x3SaFnkAt/NOm70nEDP31GVfjUHbTkZ2j4VrUGJf5Lew3TAU
ZwzoBy7uqM2FsVcM8lAyQd8PQVZbJJY5a0sLIPpI4Hm+N/z0wl38No/iG6sfD3r7PibxjQqtXxPO
Krs3f7uduXcsrJMqvMlKay9UzyzN3aukPw2TfUyNF61XePVYxPgGatHu+l5xcJOsVN3pQDHqiWH8
yTXrNQruxtWaHZ1cbGvlTZqzJ0BJZYgHd+Vu9Mpfc6lB0otg80X0SgET0VLIfv1qHDlvjUH93TOh
ZzjqIroJ3WYOPW+pG94mE2cg/FsdDfGF2d8y0YQhiK5AcZikyrUSX1rxLcEmhbpOSFlxwLCpXcm2
sItspA6NyF9EviSUW8Ps9y728VD3dpJDsKGZp+yusar3Jo4OHkZbPIA7L9M3VfLMM3higbqavdwn
lXGf4BbD+HwLuZHL463nA+rKAHiHduCWlCswdzRHNKSSrcjhiAFdKfWNvW28j014cbPiHHbyJhs4
rAB3pVidkkkElFL020IbHZiuMV+ZbW36CGQw1OuWSjFcHfJe17H/oaqIYBKDu5lRrMk0DMC253Bn
aWax8t17e6xuLOHsMte8SUTzkDZ9zG5GW4bnQX8hNSISeBGTTYWTrIrs2An3LSkkQpr32Vj5x9wg
Rd0afrTDQk27b4ZjSLO13aRwkFkO13xrfk1b62YMlxKwRLrrLFE9Zca4KnQD3KKeOfuwZhzTG+UX
EGHraPqNcwcJ3sbZBmk2HuPL2Gj2HS17xsUgsPDz3+q0k+ueWZDboEGwwrMOdZG3og6hWyXvTk/P
HX1IPhY9Tlt9jF7iJN+WkV3HJYfVtqCBEnHS846tWnyHldoQjzgBV7I286C9ggI2OdZW0InIg4WI
mw7HTko3V3NSv0F6AO1uZo/M5t8YV1krLu3rtHA+OJDUG/Co77YvDw6gNXz756EH0uKgY3dQZ7GA
9xeN57BPWVbHMbsrjYrVpXD0leMzCrF1goxzSYIBYGv8YLiXxZm3LagiV/OTgV5CpE0dBkExwqSr
JEjyax3LDtBJ9UzXS7pGrqRYZP4WIaKrpn069WATKCnvqm6CiWWXH24RRrQIxazF+5R0atLZ+8H+
1BI1BEOTRFuHmowShnwmaIbMqMV2ak6Q1NCQS23L7zLlgNX2jN9dMLnwxIcrlAa1zgrzVto9/mdP
0s5FhYeJhr6qm/RDe8N2TePTW04NQAv0h2t6Mwb8NgFVxrl7taKE49OqtGuy6sY79o+Ea7DXb1Gt
b0dSlKuZiCTVevhrB81/pgKn/m7yt4SaT8YABgQBJ9synj8oSNFnQdniHp58xNk3ehJthQZlRHLT
KMJuc2gOUNudRzNyk0M3aAYGXqUFDqBuiMuAhtsPAz33ajeTvylswvUzqGf8CPOxDxPiinl4qitF
MhJCVYK3A8DGMAVRbJyhyI/skdbwEoxm+qsZnfS5R6XfM3ogQSJa5hFViFafyVsClFiEuVL+QhbY
t7IJP3Ut+jUQcXwOC1Q2yin1k3A5fMthMDeJa7mvfPQpg0P46cn6gRbYkjbrUQY4g+VNhOv0Bvti
Fswydl78tLv+vKuhS9rWvep1sNNwozewBkbm3QiQrbfv+nfDrGOE2TgLtE5nNlRhl9WrcT3XY3Kx
bTJw1Gb8LhBfvgkGYSMSq5TozEVouHI5/JIhjQgy4f2en9uGYSFFUf5Z0++jPDHO1mBIyCJMhvT+
8SdjUmnSXrmJNDajFzNYiamwphOKyVDT5NvKSGn+UTkvolwYuzlXCRlV3NKzR+cAP0C/2FOpvRnq
pYC6YCKkqZdknr6S1nxsFGshxk/EITz4tAUSb/mYOj60II7Ym9YWRXfNJM7AwcHId8o2Y8zl3vC2
soCZkXSky524wr3Z/ppqhW0sMjn56+XJ6/vw4CwV6+OmWYK+gvOi5bvPnTSvvF4w8IXRZzTGFgeO
fedjnxEYSCKvIZzY5cgN5pc51SbeeVWvJ3PCVRMXVA0APGiikah+1bMI6Ci7truiXuW37+B5DE3k
YbcIrImij8FOaAFJfHy8R81iNxwEO2louNux4wAv6yer5EsDFcfoFz7Sqg31YgNy4G2i14Rfozq0
rh+d7Fr6667q0CDpiW9QTGAsxOyr2YeOdLhyRJFuqTx7pmL926wYPrkdGlWheKhkdCsriG0eABKz
z0i+DVGzGUGqrtoFddb34shwe+WW4SWNziEOOFXFr37JQ1yVTblNnERthQ34156cQ+nWz70cf2tL
I5OpuWcqolFAUGwCewaiVztQqri2aOaX5XOuHJz5eUBxPYzDhKdRZ3BIJ5K66TtHrRqubRFfRs6R
OyFSUfZeuq6yUAUz+/iNqGuseGZ+JhgoVk5ZUnrfwaauAODkXd2/yEJdCRacvY7qhzxFNxbiGJZ0
1ESSB9ua+AfZdLXR4ZpbuMjs1igP6aLiToOxZO7eUkN/yAFAU6EkOlZg+qLSjBdNEtn1ChhwvJ5G
skCJHjOOz6JnV8vevbRgnhAiQBiGXd80sYVe0HgIkVwhCu8Vamf0HWHNqmk9/e2YHY1yaJj3tvTI
DySwSrwhlWe/HoogMeP2OFVav7a96gMERfKg++S56WLeZ2CYX/ppmnatWYekpZLpmfqmIziD+CM3
9Hots3q6ZfsJz261oHObSu5VWkUbyTlskTMJho91EzRylKvMhpgp7RHcTu6WazMu9ZVo33yHgNHo
jPUepLgWWQH4xHyD43gi5lyaW82Jpm0Ownpt8+gGvmtpQVu9m30vgzhfJuyQRzY1WKIgEmeH7bsU
E1D4sK0hLFH2ECGi0wE+XQxyZ4OhEaSfUucmDlD4811pEv7ve9c6FKo4ezb4h9KBOaxp9NMy7rWD
RKZEH3stvnddZW8IhlgBIow4C9++GlZjH9hDsDFqbn7xY1gNAov1mFQE2c0+ffLnpdFV8mlVCYFC
TpV/sACvYpEd2os7feQW2z2SwqabBNMhi7kP8EpyWyndC3gL003hFL/mkOSok8PUS1OEwkKQfPbP
uUWcP+b5pTCvI2Wb+VNgwj7Y2KFtk3tr12WeffyYxm1lftsGKobXHpjxoMMW/nbKtd9cVrExaKci
DCEBlrgxShRs0p81/GgTf0SKD36Yp7Oh0y9WSrfZ0ehBBWsUXsNB99Zk7UpgO8xkiNzp8w3oT29X
RxmNTEs6sTIs6l/C4tqMpnaDEdbYclvUV03nuFiDl+xXtbwJqx/XDeGsvVvXS/PBnK57hvoFjVbv
saPO1OqideqsWkifIvWHbUJv423UZhDPjXRbAVXbx6Ux3I6Y6DYt5RVvLgMXl7gSEI6UU/rylDee
fStH7qjsV0R8tBQpcWyhK1BZQF0tY3G4NXSEjPJOF5hB3Wa6LexlQ9AVN20HOaaMWApANFzCFuwX
Xmaqjkzj3NhPhP6p6QoxfTStZpxrUX5C+2lueydflSV368gkgRN3B/LF1Z1j9xRQ0gSytW3vKJ00
u1UgdNY+2MtgFJZ1Kns4l1QM7NpGnfWcXJynvGPWzpcKQeSQ97a+1lgKEJn7oLUYRIoaPcrr5ffA
pGTtkJq5Gql6sIkJbjosY2ut5KninLZr7NDdOk7/6c44cCmDn1dabZOIYI8wRbYlDkIW+jTHVFBo
lrqDcDSR1PfuRnc2Lu0Yl6ufd5kzVLEq38RRCg48T/CExNwLYWivfDonV7pHw483WUcRSZBU2bxN
sV1u9JJKoGIUb7LDVyKLQq3IFTrYnCw2CXttdlOypZAvgpnJ0vvzDtnkRsdWCyISWTPrmnI12nnS
lBoMLUyJhjB3mDtKEOIGdYyqvHZja9W3wYRlcVY551Alr2Fnzo+1U1KtbvnOjgnLyaKV4plBXXPT
wrADAGMV92HinNrSMbkXkCRmc9efU0a2IBH5krGsB/GgVpmJdReCn7qO2G1WpWFUv+1SBhyz1K9p
Lh6dgZ2Otc45ZnVc3VUSAl3DAPnDstNLLorq0vbVSyuZteDV0vaFn3Lb0l1uACmJAxJmZ5Po6Ysx
cfPJdKx4kinawrNAbuux+vMqb+8jT2A3rVoPFpkPEERzvgHGBB4Rq6dUySdLjSPOeVRIk/03oNHF
utUdVycSyeSo9NP+nMcWTSZ+Jx+i2KMotAlrprBUR3fCv4/icf62o69GpASpRgaK1WTFnxqmFe83
FnTtNRw8iE5tEz1BUOCgypHvTiU06qUhPR29Iq0lxqQ+jTGU0LiYxL7DXVX4fMvWlJco+/pwhx4d
b2a/g0Hmz/1KGl7/7qHvy54cuD6+V5r3PcvOfp34gXFuNJMnTxBn1cjr3M2NzyocOeNtnxP+ZSps
n7TYFpgWOn0dLkyfXtY1h/IIo669bNWVUoc+hTU8MyU+GNOgn9oMVQioDGQar6r3EFjmG5nE/k6O
IPy1NH8tvc7YTZIGw5+3tMHJ/nyLmvO//RkPOkePkabocqYfmVOXcwLSXBNkN8cjqBHatia3OdCo
ghkTAOPaC61iKxt2jyaKiEdHtnnjmCGl3/kwMOaS5Ykr98pYnNuJWXYXoI4dQ3QDNZ4C683IOCpw
pTdh11xKbbGkf4yxOOhmxcyDawNlqvJPlPd/smOYszJu3X/jGK7ypHj/Ryz8nx/xdyy8+AN6szAt
0/Vdzzb4y/5mGCb49YejGw6IWZOzKb7d/zEMw5L3LQcWKORF3lrwtH8Zhr0/HM/1FzQjq71JY8r/
BQvPZ/8n5ii4Zzp8+PJ0xk+W86+E7lAp1WfKMQ6URJ3MNFsTJgykAjRUmf+LNdd2+KL/+ZOBeWdy
7jm2bnuOYSyc539w5jb1MBVer0OssWPkihyHYazE2ivnI/kw+zRxDuX0D2Jwnl5pUvhsre418xY9
zVfPkeh+a3P62kca5cR1Xh4oz6nM1tqIOkbYyY463bWhjizVZ5zOq7gEZExAbM7QYDHRA4ROdHDG
zJS4lpVmMQdGWbz7Tv0AyPFo68ZLhAqz6msMmLCy8fB39OVGrbvqU8z1Exckc7J/A79bhwUXSDv2
p9XMV+epX/aSYUuTV1MyKOwNgVc3cq+RJSy8YVyE+1c4j97KmwXuQn280oNUY+HzM7i2cHynRxSf
1EYBNesMnKQ4trX2i7Dzk+5W9wTYaPPJr3Pp3MaEiOjCDCpl3ntS/rLiBKrO+DCE+aZCCTVcMEJ5
hNDLmV+i2VPKhe0ZWV3P912XHMa6xn+DZE3GwoQwU7zEGBKJIySskviAXNnfTACaV5NqRCCs+CYx
MxuzhcAIBJNwZv/audOMB2NJ5TXUVnDV0Hf2NlJ5i/HCU6uSjHpOjVVL3mRLPGPADGGn43asNZ22
kiwO+Ao5udOnQs7HGW7wUHMqGNAYl22Sy8l3Q9c6IlBUHvNkXBpozll00EO3+TAj/ImsZmC5nHgX
jXcQG0BWGvxaYsEe6I/+hLWXvafQ5ZOGi3RJnMMEIOROEMN4dHUuQ0zvqPstzBOAeuaEktP2zO1y
XZjmhz8lp0pnNF25vfHYiIia247lu4Y0YlJxulW6OjGzrwOoyPty9JBCIKytYysJ71uXSqAxxhaq
Dd1RxLr5JPlCDlVI1MpnUpNKr3mYqqF5kH6k1uWUcgcDutfI3GLOP1h3hbsUm5ItLqbp6o4xLxBj
+OqLHs9XHk5B0sLhndtLE4X9yg8pF5X6fM8rOsBU+JhHU7sHS/EhLBzbeCHStVHO60giRKtak9TP
MLcwByYS3bvGKREcQ3VncmmjIU49eUl6FxGSTtMDI51p5TgV3Jh5ttcJs+nQkwAA7SlhHMEYkWvg
+8zZZTU57mtMN6XNDj6Qnc4reiRr6xY1iUgiD5Q1Di+0Pm6yGXNTw0u/dO27ssEXBpTgoED0wYGh
3rh0YLLCZiPE/IYvbtctgf3OsnCS5R9+C2UlnQ8dicc++VIlsI2qvfYzLox87GmGjx7pbJCrIVI+
xyKFdrYxq6qEJSGesTpnK8fynho07pJYrwagZ3RvVV9vFRCXSfUg6Nyq3dSC03angzhJaM6qRfOd
p+lDmdBC5ZZfrOW72h6f3Gyf5i+dP6CHR/NHNbOqdcwSV+nSSq3vQ3BwAGtKqP8hF7j+M+nyfa0I
HoIfIAi7r2XZQobDIS2OjSXiTaUXn6aXbul0gpBMwxxR5V9W4d4ZGGykQX8QAzcGilKSWxw2o4qI
2sV0hpYROdrkfXTmryI27ltFel1cDKNrSDb4WNvMd9sI2jl5rRj/SA1/s0idIwL6baxPCUdp+F9h
bG5M4tVrHa7XGm6nI5kPyHbNenPUiu636Q7NtvEjelzHnoya+Y6MzIpgTxy+sY3aOm7j3Ou/CHuZ
K0kZEa9OLONNSK9ZigY15tR+tbFbbMDvrvWiQRUeoXZRqZrAIN05Zv9b81z+7s65LFwOrVMHp13b
As+JsMe9ITAYWPqscZ+hk9c7IVvdQYe7UX5yNEqNmEnzK/fAZCX+gRon1O5pK3P84TxSdtMHsu5P
RvLKmRoxpyLMrb6zugu8Zhk6aRdUw11phJcFh5mW2HhExAz0QbTJR/5lwxagKDlIRb83/MOgjLep
LF5ZFeEmGvODbLMj05HTXPkMzJ2LZ7srn1tln1MWFwFScMb8W7PFqTB3IgxJUGLiitTJKRAjbXUD
NeSdsc3vyB9ggqZPadczHulvWIR6IBr2BxWTK5zk1Axlzl0ihp2N7BGWTMEzQDnaDEOHSOoMn18w
henSK9iK/Si6LfLgOWu7o8zDs8Tc1VPChQZlpEeQmuvSMhhI5uvGQeqJjWAyM/iqY/Ol2xUjx/zs
eHW5sWwcIIU3MnpFJRftN2yD92Fwd0Ndcwq9UErJxAenX8dEC3NFZwPzVCR0jb3HD7+Zrd9hFVGO
K50XTs6nn//gq3sZnnWcHH0d75Wpw+uK3mq2DPThu2YuGId8azk80bl4w/P3Zqrw0CT1k+Z/ErT0
mNrBnxCdF93bV2WI4n7MMc6LGUgtWKqRe0XH7UQyRq8866W3G/8eKdkE1sCRHfJTd7TcYgHHlOyM
mVmjdZb5Q4XXDwaJttgV20MEjJ87AuD0yWjudbaVk04jZiiL9KIrm2W8ee/99pvM00Pu1TzNlnFO
PXsDfgJ+F0eUlaXVp6lG4phldK9pLaYih2cMT4/Wd49JCqXcNhmRzaCoBiMyX8oICoWeZQdyKe5p
cDT3apRquQ+Dhfdz99FGS01q+TrWynwcgUdm/DSKpKvx79MwRl5wPYh3kKVxMBvOnw0W/8nnfN8Q
4t+e85P+8/3zvz6//uv8//57TH5X/3jk//OD/8oIen/4tu/R1GDqJoG+pc/or4yg/wdSH/9zaHOw
odPD+CdG9xME9LkM6Ibnw5nhKiBcWpL+OvL7f+i8q0ce3eQGsXzUXwnJ65/Jtz/LvKKv6m///o91
S+ZPi8E/JeRMooj8dXjX/OVS8i8tB4lyXNsaLH/f+ERg4s7UHtKI+psOob2XgkO1+WzNw7jrkt0E
a2nXO5O9h0ab79OMhh6+j3BfUoFHmQfCbjhrp9oi3D9lZrRpy/CoNay+mXdFx3XOdcP9PQ+PfTKP
a2m+CDWt4v5r5n0t4hDzfQrDlgnwKoaqJrntF2CAap/aT+OVjgH4CVfqoVbFjsxCDa58hCJsD68O
CbQR1ysx509B5fk436Qh3T41EYQV7S23JQmYlNLDpaoNbyP522wrxGJlqdaCXH+fig1svXUXmfwf
lBCq8m3bpGu9LhZ3KZVvbif3M77sEF8tlTjprympzkMM+DQHTBD0o0teCszeOskIXecgPlYNcYt7
PY8h7UpJ63YLvMhQyrihNuUbJhFKT1zcjFk8vsz+QqWm5cXxRogildobjv2JOOLtUpJAK9fFnOhJ
fyKDEp1So9YOjdU+SKOoYCn3/MCUWlOdo5PB9t69fFTbocsR2i+tlrUow2prWpq+h88ZA+nQ/bXh
eR9dOPRBl0Q6EDybEBqwFO57+u2QZCpwCNZtNLcPNICpa091KbQSrQzKdn4xhqrb6V1Pxfv8u5r7
gpghMTpRggUiFWUWuGoMkGVN8eTYZN5gIzFBi9W40eGTdhl7nSQpZM4GLjnDjbaRFPMh1TX/IlT1
QQeURVHttcvJjUTTEue2rshpRiayh3ZAZq5FdS5tsR/hdgetiXHccXyG9v48HE3w6W4hUxTz6N4J
EbRMRn2XpOrnfdswkuunYghmkWfbLPQcHELYok0HfPPkpt5uHInQUydV72yVcfKtsrc8eU4tMDSO
3aG+mmzlmuFTSDlHJvedsiHNiZsaEGNB5qrTNgPaJNEuCsM5TTv4CPV9utD8fdHL08/C85+8+rrW
skr+O5XlPe6T/H1Zf9/e23duU/+sufx8/F8LsP8HC6ihsyrTuef/LKV/11zEH8vqSsWSsC2LSqm/
L8AmH+X6Fu9PfnhZndFK/rYAm4S0WSuFrtsC5hLv8X9agIX5r7KLYboenxw/iGBd9/RFKfkHJSTD
uUsii3GwSNW8tu3RoenBfQaq8MjDmj9wscfjj639PKTxdIALxHjDJLxoxVVxCAGUcXFXPNU5zxhM
Z42RVI4QbM1efop+3sQZSwnKjFX85w/FhMmXyrNfqTSSx3j5B9yaMcFjkc8Eblz3a3Ypy0z8zma9
kTl2/O6bquZ1YVnTa2PupkZ1hO9EdoE8zt1uceYbDAHVCEzBnWKm7xSYTeO0sH0w9engthdiVZgj
SXtmR0Py8q8ipF7YIRXeex1z1N7VyCs6v1y/ts9E1/OrKdOFtc2lBLxndbYqbuf6D4TI9Xfg6Imr
utU5lr19l6lqXBWMeFcmH77lhz0/dN1Rd42LRPV6VjGjz6Hfz+SC1mBsetRa/zZsTZ30p3KbVT1j
7Z4xuKIEtcTnFN4z7y0b9OykM/Q/tJiI5pRACgdMPgm3Vb5zoCA7f45QLtqxYbSHi8sWffzg1FTa
hiGFpnpToAz0XG27+mwO4Cw0ZQ3Eu4hhWGR4E8G+YlgVtsuPaeRP7B7PlPRrvg5VYFZrqB0eJueV
Y99SCVZRylt46crp2VcWFy1yfLac7dhzgjJeMrJ69+rlBN/YdfJdVFs7xqoYp8dt0sQa92fwgbXJ
othMWBVgAsku3+ncR3CtV8c4pfBn6lw49n5VHWYQqoNf3gldQoDn1nmXe9pq6PH78DpwJI3tiDNe
ULncUAvU7lVhuPNmCHGoGelUEcHzCbOVTI8spyGek9cnyyHwT6nSKbS7ZuVXjAZKS0vwE9mBCst7
HG1se7wYelIOeC1aMETdxxCOe1nU3S6fgDWrmRLcxgHnEg4ufDC3uSIMlAe9K/Edj7RrdHtQY+U+
q/uVlszDY6fVd3FiuEiabLGl1d+DnOM6BEFl5YQTRISa1DhTd267XoIJD9QREx08mYVEQTQA90SY
1NAFBsbW8BmbQSa4SJ34NGNeAeZdj9t0Ge1Kxk0DPv3ijeyCu07SK52D2R2L0L7Nu/apW8a9o/CH
oIdjyyXINB8g/O0ts3UoeyHJO3Cv81MyxrUrnlxr/O6M7hbpJPuEh/9mZ0bzRNjkV6N67CSZMre+
7pmP9PEeBAMbbPrT49ym4sbvYBlR7KAwD+GI6mxXnIsIkTNcONieg7tBENHzxG3Y+fIOW09355I9
8JDgLj9/NJhRD59YXK24o+SBVkT8pw4/sSpl7u6G+8hgGD17MHh4gMpV3xJMY9oAONgT1yLq0rtB
5xCBH4UKKS4tkiV1q2O5h+ybN0cARPURIihMyJHedr26VzFsmqnVl+67Gr4cfXLb2Ru/tSpmKjUt
fJtxCQR7mNv6zvvNCxF0lZMPj1oqQRukab/t83ozCqK/Jta9O/yD36pOpreonPD6OXYTtCoq1rqY
4ktT0BIhysG65j05JNKPaxmq9EMvjQ49jkY5o67ACEMK2wOvbLa1EzVXT73bTQvFpIfd3qez8wiK
FVQfvUynPrXbs9RBKpekgzJ7eKGn6QHFW/1u6k9RmVxJnerFG+iNdItU+8kfNllZ3BcqCqYcWyFm
yfwzzm6mSKu/0mbmKYmK8CEvJOgfHtXj4OiKoFwFVl22oCGz7leI94IFo/wKqadpWHpfGgPIDYHi
5kyodlupuYJQx/kvNZsJCSDnV6ZDv5vG+Kle/oGFa+X5fvlgQxQ4Rkn2PMuOOWlLQD1JKGmRCSlT
29CQOAc3O7a5kW+1LLqlecUPROIah9CN0Vk8/xH5N7nR0HjXM+oUJikhd9KzCBuJAr2dP2+mGQak
R/amAFPgDrW4wSmwycylM6yss61M0ks259yTp6x9wHON+Naxethmffp5KyzMYsmjDITtChkMfTSv
WtlFJzmWoCXU3GzJbqOK5lm18kd6WLWF7YcgEF8La9MMeXWRuBrIw1cYTijnlJiimTXGMAklaf22
nhUmFByhdRaDRZkFLi9xjpn/ra2hxEs8pR/z2J41zumjIrHjdZSzQaIDZx8PMb8PKgM6pJzEGi7t
7P8eLCc85814GMJhtwAFcRJY921UnMY6CQhdEHtMDDiRMqTOIlp1s06HunIfVCYJxU/FngradOfU
9JvbTgIuVhjPZTedRJjd+nZqr+fqWctIObl8tD6S/uy89ruYOej3CN77iCcg9ZoauwFLAIwHeltT
IOLJTCeRR0iiBTgRZvPByvm+mz77MiD+3qTFaGxiN6sCYkBx3sfrJk+L35IxrEYs/Av/AZxs09j4
RtHdY9PQgqHKASbUvJrbovRwrkAQpfJkoIWoDTlRAyvez7557bvcv891dJ0wtKadVxQ9/rRiIOrs
zbcQXObbn7fasW13Pu5XOIjhfdIo6HTFBN+/VAFgQDDEzHnXfsNEQoBRyH0fpb6e4o3rYDZPRgv6
vuu2oMwIaGo6vz3TsLVbyWRhUi6kBlQ4rzTKa77k0GYXimTIwmgXa1UP8pa5Rn+cB+Ms+knwb5Z/
bnCcZHO6cwe/+CABToIKy9Gtbfrl7TDmBIpfW5CuH11Bm2jita9Z27/gP5Nr1XH7gZcx3ocUoRmj
d+/5uCmcxgdjYWRqq5wRSKKX6uvRD+tXrUnfJy3cDJWfbLAevTInd7Yd1IiR7xe1Vp6MKWp4vcT6
Ffyj+5YljoHRnd4mO4Pp5cflxA9IYLPxC7wd9KrrJZ5If0iPQyunIyVu5S7JO7gSziEqfNp5MiiG
leSgZ3pLIZUwerav1KPvLm93Kc70Wwb6rIeuqV0mq5WBTAfjrkdGMOsJY1Z4sWSbB0kGql5rrDBw
0N7JlQGMqUCuQoHTs+LGwBMZAG54IavIZc+Bd4CzbNXauUcUES97OT5zAIHHmTUzVy4MQL1D3YRj
pS+x3dxwshcBL1YbgATNMwWQv5XB58bT60GzOzgDBVFtzbyFS285ynDdt6rg5es9Jzi9GZq4gGVH
si12zKes+04FeHeAWbgQtZXBS8xtdQpu2bgC06qmI0wB8jHOTD4iITiaUbbD+dauOvsEEJVfhg9+
Y4DC0ImFO4rRQinEADFqpxbVfdW7eKfHBpxypeNul0KBdXeWNoHiWFR8xxqesqNeEFSrsHNG3sj+
Fj25JZICQNDnfHEejGC148iSJz3CYkkMcqk0LAO9SV1qUqqDrfcNRGhLELHXL+mcnGdokvvSLRb6
or7FyqefE34ra7zgQEWabGmWqQ/mwM+2o8uudmVyM+B8Mg1E36E6dfQ5rQGeJpuJI/RdNumYTcj9
wrYlfi1tC2wsfiU6gXCmKyQTPD04gbtYUsgGLwVnnrtur4pL/q6qqPnUHI7MylX93XK10DWJ9WFZ
0M0bhgLdngwpPZR9+AZ8ZzQRvOFfroGMtlc6QqMdoyiQAZX5K045eXZ4wQ9VE25xNIBK4xSCEFy+
MwobAVBnnEsKoCLCOpi57R+KCY6D9MuBppnmOtr1J6aIoar9lR6PdMUUoLG0WT3mZD0Cv1xeFpqI
NuNSMttR2jbwCKw1zBrrclFZdJhIhue8Wy42fdDap2zEcWW3Gfki51bUWnMUrOmDuUQnGbXwFSkc
lcy+Mjw2SQw3Eisch01X5wZm7YwCwxXK72sk8W50hZcHrl682J73SB/krd0z1CIDPpEl2jkZ3kk/
6yiR8CsyEQyu83zcWa4NBtNPxxWLzHrqGEjW7eIbhdQ3eAnGa4GOVg7PVDY/NIlXckez1ka77HdS
QLmLvtPJPYex/hp3Pr13pcUMhHsPToR6HSuDGTuUm2SWZxaVb29MCecUkrNTql4zKEFiitqAUQTu
JhdoNU9kT6ojRomPoIMbe8poLI4k1heZ18PUwrLDsbJpIx5hpchLK3gEFY990LXChGEdDWt9bE+h
VvSsueYyaMrvbE5ickSOka73mZshA3r3IlkeC887VJH//5k7k+XIkW27fpE/Qw/4RANE3wfbJDmB
kcxM9J2jx9drIe99V1XSfZJpItMkjBlZWYwGcPdzzt5rZyjWJjgtbg9k6VZYHqVFdrZLGF+y2CO4
YBwgvdcx+rCcJaaQIeFGmVyV6DAuQWNt2VQ7aXBU0xyGrBxoKNPTqY597E5+LI1v0L3fsUvrKxIn
JPXUc16NUq+4yh4BBf0FbqaQgajtra3EIsAtCL5c20Bl5wUrd9B/VcuvC3FUUQlm76m2xH02UFW7
mrJkzvRP5hL4oILftt5LrqfhkDhB7Pctg8J6LD+zuH0a1LRrBkpYxrgrDQDMzmqcVwD7tO06cl41
3eYSEVvP7ATeewc5NTlCOrtE5eYkBEgiqdxxWhk5diBpxRxwxjf23PXo5iV0pdb2m6IyLpwSCJ9g
bgR06DfRWPtpGbL8eUjctNmFc6PRqeW5ZpLeyhEek8cJWn8R6Lvcw8YfMTJdYcml4Zf3+nHmNR7r
ie02YbgM1kasMK4tHveR+jKLmNikt1rL20PbR7cyyuV+7vrnit2L9/MdJwxqE/aIlYouIg8SiPTV
vGpbRMQcJ2nz5jJfa9jC2JznNT2dH5VbiWsxCeAJZLJrKLLXQsMUJuns9pOdbhpw06uQvB88tOoc
R7Xmd2LqkKm471izsYO/WcXMsbqChuuh/Kvd9BlV0Pcoyree2E/aSbCYNQMReDFE/lDETzKY6YHA
g5iHaodDmL1sdJAVR8Y7o/mnzKxPdkNB3jmszZSofunmN+G2V2+Y33rX2zkZkd0S83WiQLCYXm74
aVFu2xQElZjrtzgr7wzE1lb2qltacZmRybDZR/7ksjnUKPQ8Rx3JdB9XcUx4xgiWw3Wbfk+jqVnr
0Ur+sax0+FkUZKQZFc5OdfnRYpTkiWJV5Fq4Cfjy6yaJdkGxQB7Wbmq4+NSzH85gXRICjDaRMd5w
On1URvopFPI6BPPbZh7xcPBKYsZfVbjTK5zsybzUnYNLGF1C39rtCwwEFCxGTV6jCWKvBDcH98gn
5+wpT3XMfqOLz4nLG8+hW59cNbfb5U11CwTUIHIj0POH3MCS0qbJl8L6E/pJpjhODfHbCOI8IAvP
7kAfWfjkTLcDWU8qay2PLC1nTxPvQYJidCrtxyILTyjqzotvaNeK6CM0DZih2jHJ8wUSU0brUMAj
6hjoaUAgfTIHCNdRUQZgAuZ3XyEOklb/0VOJAlyPgLk5n+gKP4skfoqb7pKWKBaHYlWaigYy3Q5/
1vsfCJw/ukBXflWkP1E1hwfDDp/6EDGQNX3PZV5RshjXkM2UpbRnbknpYrzrvbcIHRjhFuI5t9lN
RCvQm5iPSXrLHEKOFFF4YHe7s1kCNSSBBdk1Df9NHBQPaWt+pYvxupHwcXsmAGmK5F83PrnqQXDJ
/tjU2SFjn1mZU3Wd4l3oduHWUqoCyg9lCFzYT9LltnCNjrorsGFm36qcW04CZH5CA/lF2LEgrysn
/o4vusvpriH0aVbwcE+WInApIZkyAlVRWv3DUKsvx8qOmmZpPkJyuTdIZS2C5qIvs4MRirYXkTWc
dyzD9SBf9XTYhkPz3VTB7KOGOXP9oK0Jz0IxOGla/R2gcraCfux7XKmKObrRHzwyxRBE8WljOcP3
N1hgY2IMNuzMfWt/adX0VnvjfiDWA2H0j3w6ZkC2fDlPu7LCicLK4kTOk20br60GRK1rXkMn+Kx+
TpP5NAbOmuPU2QpAL3GPcPeasNfAzeI5uE+JlW0x3ROHkkOLZDRU19MbxDPmNDPsPAtel04Rb836
uePDgpxc/wqi8AGsyr1jOOIUM0s7qhcyRRp/VOxOQekPDrFgUYUzRkzOPrSt55Jh0Vm03ryxlwsk
kRbnTv0tcYMR8wLBCbrj+lOsHrOCRpvSzVfdMT6sd6WcbTxG9W7g+OYbJZK2GpxJKm1fP7UB+4+s
8E/CasGh2xUEe3fP8aD/GNMfXfQTx+kDA+zAv2PYJDZ3hKQE6Ro0IYHbDAkT0kAbPLgUZ86mYj3A
S5oEC4XgFWVzDQ5m+oqQzmyhfWAqmobzPMEEm2zd2EVu9lB2nI6U9YkpmNRy1LGzgsUV6MDBU/u1
cuoNHZ6LlIzmOlVcA9H8jnu5Tab00zGmK/SmD+/eRHLfmuMNeytzOrxdfRjxOzyBZ70ctubUffZT
/LPseuINzernLHOuGZyyni7Ippg+Rhba3cxnbAABHeefWoheHVxei+Ct3vemgT+iIbqEHCTdL4Ls
HMU/0yAlFQwTBJ1WxVTQAgvgwOwuHLUxirIGeRQIv9LItVTb0Ki5bNrCJ7+EAyjjz01QSj46cyi3
UzGARqi/9YqTasQ6E00S8vD8FYn+hEQv3jZhRMB7ca0DbofB/h4rWDhEdLFK0yOfaQyUfLtAVqA3
TcxR6bbFLwWtt8bdwahL5dCveg+iSTNhvgQf5UtvDtfauLwdq3uzE3g+AItUk7ITwlQCMYcf2Es3
fQaTp5sOQU8YJm3ynF8SbpxO/NDy6GfOqrCSAK7dEvQ3ApCNVvZUOX0sVygVVpANqpXm7c0W6nRf
oR/UGpcSLMx2+qYmHlmn4WXZ9XfoGZynelLRylpug5IVGUPQbkbIYnnjW0YcymYE5Lr4u4eKVTBE
ecVaGhnMIz3yEOWASkW3OD/XVWRuoCCxnHOUaw008tZzMmWXxo12nep2doTkMzCPBXFPsfBokOp/
1pbkxJYwrkoj5yU6wvRdWhn9/Nb1xJJli191sB+kpvXrMOgfta7ECZPLFzTYLzHu/aEshnVt4hY2
7BttH9iBgUJaaBJKSwK5XmUX3Q2W2SoRNTNH92Bs+10eP9ZCezaRupLnLN9DvAcc6rsLPo1LTJfd
B8D70KTGE9KbpmkYeyN237ohXUSE6cxhpQWSaf4QFqWBo7hY229aJu9GQykWIeYk3AMMtXC+ZfmT
2clb0cxXSmGegyJsNbQjw96JUWYW3Vp11VpivCyY4NA+e8FmQKmQMcitm5PIsXw06k2jP+eXHJFW
va0oywlNNW1odFJLdmiR9wnE4LVnY6ZQKFYrW2N2YAP5M62cbqX+2E0Q0AwszUNbHJwkKE8ycX4V
hfYJTQLGogucT2eJcrLR4CQwP8REo6846i69FXBBtvplOdxKVWrifGBwYiBKjWAptKoN15WY5MaR
RKkT9I6lzg2zFUZUpJJTsIFa/sQNReBIhCsjat7pXZqnOk2vxUzknye2jdWzcHnbSNQswpbJCKek
dLDFk6sth3tja2Jzitu3MgFyhSJn1ab2DwRoFzWGbEI1o5pozC/2YF2LGNdjMhTdJutS672u1T0C
yvHEFg1rruT+SJbnzcraRynZzQVbssrt9FGLA3IWGuNdLAnfUd14B1x9yVsyfqIlOXK39n4LRB63
MH5GlBzZJjdL8aan3ASkJrmshDBBpPCe0jAjdcK9ccuxfEU5yqcSr6tD2MWuS6aaGHnQ7aXevmh2
VxGHzhFukMNP3aktHIYFlFNDTZeZFecpiF0ykYzqHV+htnXTadgJBTFTDO4THXP8UpytjKyZthXh
U2dX1/tVkqU1/z3MDceZ5wu5ADZySzo9bdfto9l2NnmtzdtqDsedwwgII82I7wYdd1sRCz6PNC0y
5FCHvtCIbIjmeCVkmlxC3dTwDGs4TYbifUS/sasCioNqAa2goEMup/enkuCCJ5I4rUvTqWPQqdcW
pvkHIDauW8PIrlWnC/rvw1eO5WSOc/FukT6xzsMwI3cG6JqbTVfDGcxdYCTAzIRyLzFjuXjOvFtk
OO7N8LCnZFigd3/++OcBZVCIgbYc1oNzM6lQb9YYZ/eelfkOINbd6MpyObvynK05aA7Ztv1//G3G
yDY1uX6E0xxBgT8ahKisyDtwt26/RFIRHaPVlO2UdGyc5jq2F6ytTW2XkVUNr4Xjqu6ClYKEy9mg
uEwDch57jm/ebMD3mIM5ukU+Bfo2mDOTc6DWrFk34YsFrsP8b7JBC5XdeuZzZSeANEbg5f3Pg2sr
dXXqco2yJ6Uzwz1o2v2dYKBLDMfsTKPIuofVaN2hAlLozgjSxYS1rxHZzgpIR4SzH9wmmMIcBnvQ
mF5w85aHuPJsCHIK2S79eu6UvQ1rYW1NHofZIrDv+F7tsroZOf0zsgTopGhBc+OUbG3oZKPtBwJs
ebIkpqwlPGji5ZkSjIHZe92DltTfc+cqbIvhvGFEEWMcDdItRVu3SUfCEaI+UDthu+hWFtZtMVZr
3cZbFjIl2mGIEHRGIgw34fzrT0ZEK0iRmBnscZ/Y6z7jeEK6aOZ7VY9JMojolua/kwR3VN9p6tIp
7aLAUXwR1fmG82+uNOebpWmbVQ0tVnxgfC/O/KIKFDcVWYU6liEsV3Ka3+q2EEcjqOW6W3SGFlvT
TnOqO+Q5YFRD2qyNyH2rF8e9Vs/GZSyp7ULwWFWrN4dKGKg3GwGlxJjQp6pXklnfKbww5OY1SSal
UK8aJvbCqjv6vfypnn8Qb95Cg8O50dnpzsE0SIAcGmubwvVaO/mvaUQRpMPyXZd8XHlSn5tsqP7x
ME6TtWq6CnfE4lkmLAGZJNO/lRGae5GjJYh6+vcqSNvNXqvi9oEI+AcRHvAUr+lwTU8uqJ9CesMu
orXvGxrO5jaozuQF1WPwqBnWQeAh35h98l0kyHbIWCEaVc9HOqXmtijs8G73RXysQHOXGummcFmk
HV2ZiPZnqmN8YnL47bQlIvjJ2RL/9m0ACHGjaJejdfN1qbVrl+wcgUGzg1jZnhBk84m55rWJSbsb
XA96YHxqkXxhdzyk6YxwXyuzrdZWe9um2e6F0ftktxeZMvSykMmNPUmESClQ7E8mUggZq2mTQY93
+qWGSsiYZQQ2bErSVakCrz3f7VMxLvWhiG6N21MMRuFv3RFhjIsWAW3odY8R0W8sHfpLnMr6w+5D
3bf0FnmsTtxqM+Rr6JZyHUAAXS2Xch0WL7PrJ0GCX1QUv7ywv+A2TjdBgz7abA5Utx5Z2jIHPFqg
IEY5u2oKZkaSnhpV38CY5+pm0ey3oVAbx5SvdiuOXig/ogRqqWvC7lka80VmvmpuguYi6/cDvYMZ
aH7hJJ+t1gyHrDVK+pBPdUbyTSMWprYNm16nKBxa7cIs+tjYmKkNrYo+S75v9PCu6GCxDVG1L4aR
DCIDJHTKjrAmPpeENJ4STj0fshA2a+DRR7LQkiMRkJWIt0Zg7YsiHZn+teIgcoOpZ12dmQSTFTsi
Vwi0K25YeY1EedY0AXgwpJ4yAIAio2/eihrcgSod34xoxo462GCmPC9TlVp+OiTEgOn1Ni+KcB1I
kgfS/hSnJKC3FTa9yMJVbs9vEq+xpkbmry7FTgu4Qs98GM4Kr0kZNb8MotjbSt7E7CBZaN12bQiO
x02Oizj/JDbqFRMp8vWIVpz0mC1Mw+9axdra0RhsAbZLN7qN+rl3B4zVoX4CqHdwHO1rGMyXwG3v
guEWhgmgmQrBRcNhIIfoko8L3UbmMC60+rHEB3OoRfiqrPHHwxR0wxbI/QeJSXtHz8K7Y/XihjLl
KGNbUn/MiW9LuBwkm+56smMIAAL65iTlO0ItX6uYnDHkhDVdZBH4L7p9vYajBB0p0umDzffiR47L
h1TbF602fMdtH3OvegXtcq7G6bMkYMf3kgb4a4DlYXpHxJVs6oEEQiM+RF3wDn9wrfdtvWnDmJmH
gZRAJ1Do4HDJXmyL1rWhy3PnjRMHqN/SIGEpRU3op0K8iBKCQzvU0Y/BYvQGvwwPPKci0AH8B5rq
TkGX3fNGM+8LwZb0sKvThPEnDRzB4WA0GJe3FbgBsrtFmCV3J+ZsZnj05CrbweWKDPSsApe1UCvT
z6yV18lx7OcpqFOCtehRjcxw7Kl1jg56UM4AAx0RD/2PENbZlf03OX0IejB+nqOJ5NCU/AhgUvf/
8Uw2Y75xMWpRVtrmOe97NOi1okWv5aG11ZnK+3nTx/tEC55qmrZnSeY7KAl+EstPnd4fY3qpZ3f0
nO0Q0p1vrKJcs5XZnCt7jD/LA3sc+Li5mVZZ5Io76MIEDSXuqtoI8HIUBCFERT+AkdeNE0KMat8P
5SOQmPSh7cYexns2bLxRpHelb1kEzDstSvPuBqAJpnSRwpPpkK75HtI3yI5kQ+hiWvUq1d9kCQXF
q1MTcQ7n/EK24bUzNux22tsc2phmk+++nPLtLCJi5UlvXZF6FW0Hre1ZNjR1LMKspwOn+REDvx39
jHzj4MK4wKqHSmGOzwbVGz2dufAZCThnpxiGtWld7EnT72Gq/cZ4UxzSHphoMCSPHYMjirjcpLtc
3kUbUXZP6yosjIsTj8bFLNCOGYMk7QN8fxfhDg5nJAspMwTSSbQfRTAhpjDneWv3lOCa2dx0T1Hj
xpO3Ilmx2afK+q66HV6/+DmInJbDeH6wXA5TUXFwG2s4cNeYfprPyWF2jLdmjJOLWhuWfqqdVMcT
TaUPIadduY02HlVNtZLmzWdLLLk/ZlX+MDNl3hYmni74ypjuPZ0JUkSMUQZYaKPCZHyN6wlYKf8g
TGkGdiRO+pGt55cCUZXf41mvGLSf7IIcx6Jjz4iMmkU+zxfLnemuJsAYCoIoBxM9fkEtTf9P4Kn7
88dpLqvj/1v97F9jjf7b7ld5/cx/NX/Sjb7/M+3oH/lG//rj/x/hR0i8LfSu/7XK9ikuPrPyb8La
f/6bf7mZ7f8wPYaOro5QVjoa+UP/UtbiWbY8zV5kZ5qpG/gX/mltMFz8CxJygoYzwEaRi9z1P5W1
xn/wtG7SDwGJ6Jm2/L9S1hKx9DeHMbJdm+AfVkQPUzWv4++6Wn0QWhM1cXkyJ+IpCAjZ98A9JyRC
dJSwCMhxH8aMNeMpxOm3DNBlgPRJ2V9jxoENItCeGbfuJ0jLfKFIkB9C6zWKnJc+BIxhFHujA0Y2
QXCMzUMzZPNGSfkrbMcPQurK3V8+/H/j1LAwoPwvb4fDomVgIuE4YC8y4r/IhGmJT5GER36a2+Z3
XlR01GfndRgomhrTeS49UV+G4rH3Rucux54bnBdUwgCjDVI09yx5yBzY0GnpqpOei59jWVoAmAhP
M4zwZCDmHKHtgwlP3YM7MES3+XZ3tBV/tZg1kHOEydkNREhqTkKSKmZ2ZmXYoIy0r3Z6AJYGR1f5
4HYm5N8MOIQqPoJpqN5KSBkrq0G8wFvjeDj24h/ZZNxa/97Fsjjg/81ng5mcy41vfbnc/vrZFCXN
0dlTxWkoYM0UHv7X0fvwSM9YK8rB1VQgaoBWx6AAs6TUs/PodT/DAkVHAA5nAwnrH6ao//IlGf+z
qluzllxWnPnYdHTTM5Zwrr98XXZgyk4EdnLSitYGmDy66J6FIEuByM5aqr30oKzOYqSHEYTELPXW
CYZH9ggz/UwjxVqlIWSShBaTFSTzVqsh2JKaG6xi9m7ot+VGzxfOie2Gq949Y/emva6Z5iMN1/X/
/trT/9wrf3UJ8W4WyIDuOIYDI87R//5u2rw3ohL2O3PKXmEsJvdvsI4KGdO66TTPjwEjHAhA8Siw
aLS+RHXPoc1VVoX4Dm3CMBVMalPR39yRhkFHjA9DGU4buP4B2r0Dh/tt0DxKuIhl72zDJEzvKQ7X
vkWnPTkWPHZohQ7vXAefWIsx2yFZqx8cvV8zK5wPrFBvWoWkIsdwssFIWj7PUZTgkhnxTNqQtKrs
qQgIx7IDEB6IikneijosI/b0HDPGXyI/LYaChDahm9bvQac9BM34GLadfjBKolwlmfOmBQ6kqel6
2B7gQTwn7RUl7FfQcPIfhxaJmwQTUmNixRhFkHHlFm9aVF5cY3LfcjO7uczCAZ8gD5dTR4qx99WE
mXjWRjQ01nGM0ug1NCJ6X3MC43IcH+di+p3G+ilyqgdDBgvybbylOTYkWurpMSticnAMLCZFq7R3
rd4h+FSrKdfip8YdEF3qeez/JpSFGA0QdedGyWClM4akkrG0a4pMhQ/pg7l1htbDLXcckyht620k
h/ldr3sSuuCQVBYEZ89Q6RZgow6JYCd7z3vC2j7SK1l1c+2+/h8uO29xYPztxka8xTUnbWu5ixzd
XP7+L3eRFdvzTPAFhP6A2VYaxWppl4fHZLCHdWdwGLbtKjjltCrp9KbtXpZWd+/MUyLgJ2GiR/K9
UK3ngtQnxx2p10vrpHXJ70Jj2uv1ur6e4NHuYhkZR07EBt7UmFNpjnCOskudMy/uT+B5KhTLWyLr
gaLKiFQtgpIRgSBg7hFWhlH5oYfuSSIcoEkvfsCKTX57LMANG4FsLON3hRTYK3FyVLr3yJnuh01+
461OZXgem+Y5joI1o3+qTyf/HookW+Q8hh+ZAud1tvSzqkdTthMWInHTwVATaWbT6C9Uu9WtbFwP
nb1UhqXTHuXyQBMD9sSg61s+4/EIPmQ8/vkpjIbxqA3RhA167ijzh3iVjUVy9cgavQrITxTHJr3Q
P8+FZJN3kA8YzWb0FIEBUwOsu3kT98jv+4oZnf4VB813mBP+FCyZRJYJebB1NSKckM2Bwk+Ypiaq
ZaxtbujBI8fC+YAxIIovbZzepLV3G3nSm37T5yGOLoPZBdOevIufeif7hd/4J4J3og2m7MUJyUDO
1CmvAPZabO5UhGgg4i0gCQSoc/MWzgtfEMmSYPrpz1pKeDBcbiYXv+ueSiCe57cRssDa7OovWss9
g50xXfVietGC6Cdl6i8IR9syr/emsgB1mjcKFYLNmx9jlZ5SFRg7cm2aeHmHs43oVjwMo0VGwvjL
kpKqnr6orrLPbs7ejSg7ThCjPI97qk2RrxPLlUC2REFMMzSpP2ji6CC8ArWqDPeBdlfoz2Xw2ggc
hT1Kxrq49YDijr0r3w3N3mm0/9BuhFtiZZghI5eyJ8sAwDZ/z9g7N06htngxpivpXLsBE0Y3dh9z
ywl6GMRvZJL9s5wj55aYJvoVviotLMXWzDS4v1P1zweUUb+GMDnyFdm3LiOVXsYtaU+ai46xToB6
xMIMzvWoyKjxkHG45peaMvrNAn1jnnsOwwZhyLV0EEWgy3TO8SAFwKmgX9GFh6/i6fcWnfRLqqWv
QeBu2sEYD7mnnpxJZxcx2rtUSPHqpn3mwMNQBoIgo1yvvFF9MIaug/SzZ7llNMV0OfTuVo7bKdCI
CSYrqEsXgcMMHy/Tt1mSPiUjJeoAHRc7g3ylWPH7ENtEthj+prklIxNZ72ae1+nIFqEHOSlqZotL
fzLLdevYEwqEVJ5J2XtsPf517DrqpSno4ZaGW2zsrK/Pwvg0DBEC1ibGQaQsNFlEoz9xUg8LLSu/
FhvrsCGvbYj7Y+oRXWFBgI2osc5/HoKS4fOCxQDjujYoubep3rRbZEG/9Co8jqFkasTlRxH2g/6r
9oRpxRimDzGr5qiLTr/T/yJXKWcO5UjCmLD7MNYfXUH0bz9zQy4cj8GMUQ/a3b7nhCaiOj9rUSxW
mf5Cw5RsUO8lwc1+F4T8skF3pd/ZUKXGAmuPSKYPlQbx2mwULgz0khysii3y3H4tOQY9l1TjsjPC
lZcSRK5mLPAEp6QcwnyVdPs00uVVTkJexwbetAGuADBHGK9iUblPRt7mi5eTv+3ggTEPuoQpI01I
9sf84wDFwXrNAXyjOGW0ERTxz4kK4zCHgJEV33G68MSWWf69pgMaJbS509is0PxBDqxi9Zn3hbyo
EqaOI2Jy9tTwSPgwTk0LQSXT6HILidtEbJqx2xnmNpRTuW2qrW7Q269buqNlyQhFVc2Tji6ChLSZ
rbMnOG5uo1UrBhIb0qFB3eQ9W5PebBXpyAacootu208WJcKLB9bwgajfjc5MOEipxt2RUU+Zk/o5
vToO4cNFlN5UioUYgD1eAGCgRJwv+dk4DDDWhcg9XrNAwEoYnadM075di28qcxXNAWXv7FYBxPWq
oL6F0nnubaIBsKSOYIHvlA1E4tEVg/KiBWQwFO+pinDyjR0RXJYTY9PxUHrVubw1CSPvmYCSPDF/
MOAa9mnprL1u6Ohak16j5ulNNaRJucD5yeb520OZtlx9HkVKA5Pap1oJTyAzY5SA8QOSrZXqgfqh
V5nvEXfyqbPipyRyrZur+zXS1Pufh1mBAMoVAtsWIT5U+W1YQHGuk1quMkbiLWe4ZH6ypmBtx1J/
90LklnqnzVRoQIZGUYRXs+OAjVTB7QbgnJiS715H/HdklDo3XUHyYpnj6tCjZmvjnXrPcCOGmgD7
b5YILiwm3EQGZGdtNrtLHhX7wB3Blhjp9DyBek8U0dRB6jkn3Hes0ei2ixC3UBxjvCZUwjbb8DNj
xIroFu1bxA7i5vIIqxvKfYTLGSaVsMzylDqSOI/ZehqQG+XaN9mH6bpm39/USEqQ3EUnb3kIWrGb
BgsMKR61KCMNfugBTFbMVjCtXsaOkKYi4KxUttZtNEeCa74VbcUTxZ0DZGZ66GiZPppltcGmQDKo
1SNrNUqkB7AMR03p1zr/zF2BVLf88+iiZrN6LV8hL0jQafXhpVDhZ19V7EZEy13ot7WXpu7aC17J
jmY6wMSEiKOWrDCrvaQS434iinaL4prPaQyrnYzixyFHZJ/1AVFNNBZXyvMm0lfWKJ2fw0DOdz3N
At/sdQNnETJix+VQpAUTvGSqirAoMKy04O+jrmN+WY+zhUYzPVZa5pxFvfEY39uGKbf03n/NnPm5
B3n489OCSlrbeYi8fEZO5hjRs1Bds6oDTH6ID6xV2QVqbxbWrakfMZKOFzL/xkvnyn/+FAYY6kvv
3onhEbdFzlzTpsrJsU3BG/PjsXnRCk5yViD2XjYhlgQLUio8G07eHbSYjqNK3VUlQZ4DSuXdhXS5
SzIDN5g73V0aAp2CtzKaZcG3yEMZB/nNjmrio2Zw+n+em4N4FSAWuOaTEW6Q4I6oxt0t6sJDDCOk
6VPr4pXe95jV+r6dx4KRtoAYFJEvW3mD7fPWrKuLMlgmefpYVzTWO6NZV1CcDoOcy5feg6utuS45
K/nMkcO1X0LQPAI21qiXwwfWTfyAJqb7DHbhqmoStEtcNfqRV1TT6czrLYigw2BHXAs2Hn+j2+VJ
gSaSCvFgoLD7tjL3G1UIGvHQNXdGrkeb0CFT1DF6demH7scYQwHT7dy4a/UI5YXIA1IHr1Oq3YSd
vtChYjBWFuu5NvrVTKIEAow0/SoqWx0mEDp5BP+pmmZnS2Csd5o0K121yfQS2VPxA2rxpo5JhmZ0
E+6HuiyYUlQdiljwPONonglDYJGeJkARzCvfBnP4ySc2If7rkqtsSC8b2uQHMxWk+GHM/wtichXq
2UstnZOYMvODBMsJO2mVnOh5xc84nO+qiq0PUFSowTRrARfJ8Elg+k6D2fyooXWsbHcwabiHSDJq
6/vP80XX1QiPAs4iM2JAqyMu+s9fVBJbL1247spkNLo7GKyRAPKb65CZLQrQ5qbIdLlhSTAxh2QT
gdD2GW1ZgiiBxC8seWLr0AHHE88AvRuo3QGv1woNDYoDzHkO5jNhK8d3xg5r2HR2XPo5FJEM/uoW
JVvaYvIF+KQber/zFn4v3NLSb/PA2zEm66isE40CwtPJHPHw/dWw7mbHXGQuX2nu8msZeLSknHRd
ChCLcZfPqYvyIrhpaeKbWtfuo3ZxlzOdzaNIrsKgZPmivcDclDIuLchGchO1ERGWnqKJUQFORGCi
zML0gjT+3V1MfLpJ7lKj44JsvDa5BvgxaPzX9TkpECK6ZaEuFQA5Iiy3lJyfqiP9YnYDVmnlPgpg
wyivE2Z49SHN7HRpzE/0pgtzV3nOIx/mYbK6fZfo59KM+wtTYGJkwnWkmDb3NQ7aSiN5oMKWsCbL
tLuVWrHBEDaywo6w3LyuWNOG25j2zEJqN7fZbfF5Te53aC5eNeJHkiUKL+uKK3MK6PbqRqWfrFI1
ANx3+zdlam9SJP2NRkJxdAEzY/rIuydcyQNsjsndZLh8EUZmwVeS2HcoQdFRhLheU7OaN8ZkiTOS
dnkkUwceTGGBb8vt/qG0B/fuZkd6uRdSUedHXHL10aF7xkgxLPfoli5277YACXBtUgoyE3vTW+uh
spkvAyy1VlPiGH6RtfWJw+SqNjEz5haRAx1mi9JyhjWpPO1aMwiUKAudaC+WxGqKtZ1Jgb13dYfL
NZ/zU9xYEza1yvAt4xF59EM1pNqW7chF4fQlsti6agHZ854WH7nqrJOHTIlzwZO1G+q+efZmBUka
Kg6dQvS/BG1CGbHmasVc5bF2c4bRlYEl2OGYhOfgIH8aZTQfvXh+J0JLQj0D7HZ2wgoFXGz5EorK
IW7TlQ6udjVhgMGPy0w+qwbcD8gtzOrinYHcb2aM6+QPjicXBTHxgShcuXlWvOKLkoOxcth+VxTy
e2iLhzxEZidKwLwd3lZk9f5CFPSx6bl7heNkjMkmirXWuWIazgYFIH0cv1QL/tjpJOjkyQpI5R3j
U6YRTKHM/MnsZ8OXwH0P6eLkmcP4IdAgX8b/nboz240cybLtF7FAGudXn2fXGFLohVBMxnk0kkZ+
fS8qq7qyG7gX6JfGvUikp1zhSoUPNLNzzt5rcySnd02S6+B1PziFkMMRB8c4YqMNkRpvjYTZVWy4
P0JlIGTqlE82VEBhVGEUa4hDs6oJgGZoeYxzjPc8KLwTq3m6KYcKy9m4TwfLvBSLE88bwvdcF8s0
a9wK1+Up1t6BMJl8lwBMOZjqlrPXIBcfvG1QtOocZxszk3eI9jZjI6Q+iQwxZZgAiGu4g6SIoH32
u/ydlgB20BSktJv21QYSISpxf67gZRPrg2zTWxeeNB8TiBQC9eRBaRB2I1UejvPiMCCQbzrMma3r
YKTrEUw7eTNuqiHDyQMzh1Qon9S6cLyUCdwi352QUVTjzxxZG4oBLJL9FF99s36XVZ/smyGpEDUT
rVfjkkXdydkm6N9ZZpyjLd8y4USbUPa/3RQBYy6xVBjeVo5kMtiVCbatyp0tELTLWDnJl0ED57q1
DsgZ35gGGqfZN/ct/awVVNJ5U5TtYz3jqMY+j+g+yde+72Z3xPxnp2iIkV1M3KDrIVF6iy0hJVF4
g3WKLn7BpyIbzG9DUJubKYBwigdyM0fun9ID1k9Y9mc4sBhkQ37pxyxFEplzSduswfFcVIe8IqHC
9UvI0CPeuVKsbLbRlVVarJp+k/+wZLJxa0c+E6aHYzZjuhyhNnwuFk8YJSqaxvZcJoV5bWx0qrn1
E2ssdtWcGqFyOYFjYSagvqFvmzbqylEv3gS2hZSkG+liRfiUZY1pq3Jt3vCGrD0sJyXelzWljreP
4wo6ZA5Yg0yzDqo5KxbqC3dpsBoxqtiyktcR7hH6Y6s6CPIo+VTSTeuwJTYJEfExaWcN2wU7XoMb
xhfkHgswJIl1d3vEGQZIhC1mzAutPqin4A/Ql+cSleByaaIO0fIkG4vKwlJUwtrJWYn6dFdigYbK
XpxUFJ/GZSJFK+SJ81O4bdHM4S4Myr/ebIHBovFcAmrt5CMhsW0MGuulsPQWXzLLZ9n9mRhTDdJ0
b7H93LiKQXSMGhHcQL2XffCtjsiMqayIHi4WnsqWtzISkCWb7j0AcvKiOFAXLKGQ/IpTltnmXs0K
aIfmWh5q3ko3KU7tlF0zmHm8rz72E1s9FkhGAq98apP7ZJY41IiAJS1E+y9dDqkdjwwyeNIe2Uft
K/qtcQslz0cu5XYXZfRyS6KqhXQ867Ztr7NzRLw9818aMpjolA7mM0CJjc4N7+IGBeGgNu9HbyqN
pamGIetXd18tmQlmCPBk6PXDL+lm00OFq2KMpu6hpPN5w2p66EYDf8jyCtRthC0T2Txl8mjgF/OK
m+9VT46XFW/aQu83xVFwznAk7EGLEVBmukhHSkRo5bCSbqTWjc9ro0uTrZrVbN+mITbVLD/klqYU
ImhmSZSqeuOXsk11THt6yknRfzdiITnLJPWpaDZNpsJD0mu1IjT2fSwRMoceGxLilFWS2ui+JwiZ
DnX9kDBXIIWzw/01EdOxtYL0wQ6JzhhSceyNzj86PG4qKXxkzNWWtfj8spzQpYTGC27/SZoCcMr0
aWXWk1KwXqfpHer0vPo68yGgyvai8a91XCzp39H07mbm45SoAuDbPJ9MXvWwJ7rSnodyHxYuHvoQ
7R1/kYDIO0pHYjCoAqCXIHeqjA0qL2DlVhRvMjqEp9ZrbwlhEQbIztq1yYPB0yArIJxuToupjkmM
iHkwreviQDemtGMNRd00eIbk5xjO+GG2UD15AzikJ7ev/boiGgAjIKEXVdam+O1wwbnyhpnGf3F8
4wmr7aWPu/BJiIRc2y6Aq1DiaJBAkjZknKR0DqHs98HrrAUlzqi2cQIqoirFL3MeIDR7gtDt6AV7
w3QJIiLNv16tKNix/dEBCzlX4BzsIbUzk80IzMrRVGxo6D0OFT01S5W/XOG/zH6NbHJofyB37g52
2Ehaobyg0QL2NL7RVjtxGVOeUbtsMVHnu+B9yPEmzs4ChZ26b+NsD6A8aLE28N+y0Tc3xUQu8dg4
iJFMNOyTpo8zAkNN5wx8bll9TLyexHqSaeSG7VUXxsVlOHWNSQE2rSE+kvsWH4yfLLOQ8voYnpKb
bFK3qwk/RdniCgxWRmInj4a2f7WpE1+TkkhNzaFjg+oJB3PkFts6IoXL0geB7vCPRLgxiyL9lVP/
rbJ2r3Lf/khl+ZO2LmdG02Mr7eiqhR1deL8bXtKBiCHOM4RAztn3ll7zRzPqbRXmryB+7HtT2x+l
ET2njStWZMckW3fZtKKo/K2i791ciydZJD88c/qMS5k8LQeyIsxe1Nlbfk8dld4eLcK8z+3Pca6C
S4IRE2gEYFBCX5KXFC7yOkTgBoBm+KyGXlxgxxlHxviXrsOIBZt5ePNmy1x1bvAy0o+4hZgwchf7
edK17i3R1jOtJqICskcTbs1hlPheDIGPAQcMsfOA+UcP74kMCCUMuuAWZj1Cly7Wr/bICHeA9mdW
/KC7+DxsC0JsFObhlq3FY3KQ+oeJgyUu0eBKJ4C8P18cKhMncpmVbx2lJc2Ac0t4E8XN/NhZLAL2
nDYniTriSaf+d6iNNfa3FzGLeW3YCmQ25yqvpyNrRuqU0ijYl1X/w2sBOTD4QoeTvJIlbJInc+0c
VT7jfLJOgTd+78J4Y0d+RBRmbS/uiWllCi13tpq/AbESbCFmd4yNsWYLRd4lpBeS1j7vI400NBQy
PHYN+kbeyXPAsX1b276BZBNQmA7dhzh4ZBiaPpQpx1KjJeajdHx01SmHRcsV9tGyME1J9oxtkOa/
q6pIPsNFN1VnjD8afSkNWb/BWgrScXiniRucmg559dfdklidNVZa+9y7A/VvZ1OOyN/JUDsfQG1Q
UNMuPoRtbb/NXDpf31dlbW2z1hiOw+Cob1PZ7xurqO+4E9zFnlDiZsviK7Oy+WaSmrUmnsk6ynGs
SYJsvmE2at9FBVwTsPHkzeFbqgqmYID48UHE0ZsRjN91kDcPZLYkL+OSib48Cog1sJECmDeH2HZL
h6s7gTq8zW4RvrVhwxVDp73zlbxkRhBcDdjbG1mL8KOFzmty/P3F+AVdeAiBEudFcbB7Tx2spB2f
6BOcRT7chU5HuAffAsNK/4jU+AGWS38rQU9v5xLhe9UUmGUdIAeGMesPrGM/60CRg6jx7oUOh8bA
98hkzBHCIIUC3e/IfRmIZN+q7BB3vr+dGhyPiYYCNqXlU+Oa9a4YWMhgp2cbuv/y0VO2vSts6eC4
chXKf6rjQnnIGgNjuBKRiUayyfKPYeheQ4HPyaFkvBm6p5y2aKBWAk1O65pq7SR3vxhQuZgWzYze
P5Zx31JTEFyM27h4yiWLNXjST4HP6tTbQfyKTQKER2mePdo7m2EZacZm3VIrN2Rdg2i5D4VB9rzr
ouPT1SFtOXIQOOh9zO6byjyx7+zCou9DG7mphnuVNgbWNnKseWnXBvFsmyAgLKXU68EcQ5gHhIzQ
FsR73BYPVt5g1xScecyEbHr0wZSQdmufPCIpVzq1rGtBKLJXEEtj+1ieiVla/cHzX/2OFQ1gJWz5
DIUFslw/A0IedXGH2HaeGyhbcZMY37ICqFowT/kvPSzVtWM/mUyqsEQX656oG1ymBEdC/XR/TmP5
znZqf3QLP1Wo5CGtEvs1nod9RjQQwclM58oy+Sw47pB4UGZPWjvvgRLdGpt/erE6gyGlysqDo1g1
/USm19h99tv6Hha6vaf1CC7V5iiC4HqfOnJ+jTw8BLgnZ5QnrP6D/wqunDBsk2dojy+mMggtk5VH
UNbZi2dIcyUbTY0PqrNxXpDQ1GUPwjHaNwcZ9iqozPZxbiUm3jgjh9dFwlBIMe4bA4hMXQdPqEHV
zq+R1KQ5y5tWub45cIwwmwQWqev2LYtR74OgEy9ORxNj9PW00xxmj149hSsWweBitu3zwCCfj0VK
rKQ5ob1xwT/FXnWZGCu5yTD/Khz52Sbx/Jr3jIEkour97KbbOQrT8zCimvlSSvyvQUD/fxUxCsf0
/6+g5vun/vz5XzSM//yRf9FB7X8Etoca0Ql823S8ABHhv/DMwT8wUrmOZwoT23FgoT35p4bRInYF
eYUdeq7vhsJf/g7/1DBaLn/E2Tb0BXI0n3/+JxpGjBKLsurvyivPg17K0+Q/InR9Z1E5/k0Bo+HR
UHmQLgC450dczBBidJ8ecLbQqiQjQAV7M4O8GWiOmC7E5GSGSmWgj9+aZU7nxbAfIaj8bBMjOXZi
0QH0o9jmfhXzgPgJUuifsI9OagD0aMEv3iOsfvL8zj45cwtKK2xf1NhzfAVgt2jm6eX77gcwuCx1
Hz3PCK8iHubtCAFsi6I+PoR9TM1q4C9mZ9lLY4rXxFo9TJzm1jIW5ZG/OEL4Ul8sKHUHtwkOplld
CaqyHxKAcVRDMyZ++NOoVG7twlvug0o/NChxaPuAvLK8dq8VTxVLkuC5Ou0BdfHv1iEQ2RThNSzH
X900ehdy8vwL4vnXkqJ1//WtvGHsUTj8mAr/LDV20TJctWYXXY8Rb0Mi21a5Goq9W3vepWBPuBTR
9utONaJ78Z2xw9ikYE+XdOF6JCurunAv6JxTQnNIYh6JWbyGecMLoPoXNOW0caaMPmlVmM4hq2kU
AcOBzYGfDMl18yDw8Owd13DXAeXpLQCOzyt+En4nrvg2aFja3SlUeGnq2NwumqWrjvwPSS4BarKO
VmD9gloDKHxPoreBikw2A0PXxo0fU0Ie6fhO6z5MrZ0zhjCwSoLnnN+OKTvOgCPASX/YFmP2Kuw5
PJAReGYUos91+uqbwfgkRkEKeYHef3jNuVr29uw7m3DC0dh4gXOdRfOYF1a/CMyLW1Ybn6UkIyVK
Q/dCzIN3MUVj74My+xx7Z9NNUXYJ+lADTOCmDMrpRt9ja6cSF/BABH1QppA2lq+i5asidD9HIQSy
TSqzhDJpJZlbmHEHforD1n3KOeQVIy02BFUmPvBo2I+E3hq2NBnicvP11b9vRsM3TpZ5Ciylzjai
sfPQDOG2r3HHmEFr3sxMULkZJKoKiw+Ui2QFP1YP3xHh3oj03s+/z578XbpEMTgkv+yjCcEUDaHH
0jBiWnRz/GiVdviAUzUL00sTuMW+EdNbHxjxRdd1ckm8mGvTa3/nVaieaIvcHC831zPD9i0OMYv+
DheVNXnGTnX5K7yoZ97vTWXplnNeBWE0Jw2SqHoMc168m7CY38gHTM6u19AlRqLLTkTJd2Ne9NIY
Q7FpZjIGDEEbPPdOtIPbLQ8FWzJZ+T6M8W4O2Fcsy7pxDbcnFZTDOglQc6o+WfoSpfOEO4lnwYcW
sTDgqR6T9DgfmaVGtyTAZS+sAgLA/GGlhVz39dRcK02fOJ/Xnen4FzPNgjPG2ofcEvPRaglBFDoy
AHHjrqoK7PHQt8rhJGFXbQpGNgTVr1sz28rWJlgwY2gKvvNAKvpwIvnG58hQmWtXRpspLptD7uMv
SGJ9quwOGxCn6AMDF+LNU1iT3hJFTrVwdTXneRgY/YGg5j7s6EFgh660k+xHaJyR5SGFRj86QVSf
+mIXtLrekdV8VXb5RIpkvVZJQfyuBaV20LtWRfaD1oLoJ5U5e1IniQCOBOddTFDMOvWfbEHCa96x
rRdQLImhVryj4T6xmng7MXlaG7Pzowxq8RHY6SHxulWLb/kn0ZnWyua67cmVShrAfJ43EJ4UlMFa
e16+K6qARE8Y1askwOceGa61SZPcuDoWc5kye/Zaak5LMbjv7arAsuMXF1VMfLXc/eur5XuB0aJg
b5x9X7MDEM5+E+PIjQzS29ddc5z1JUNM14Paz81IQDboo/vXTZggHKfpw0wucP/5vUpyWeJo7D8S
7Q0oJ8z2uWxq0Mt+q9agzprnuNf2oVyAWIwB85A+QOPQZwHZebYkGo0mHo2X1K9I9U2SH1VurDFV
i5MY/PQ0tyfPmK5ObIFtwhgFN4Bsl7TpsRDrn3lbnkQg9blLq7NpEiLVUCKsatTCm94kIRa3aHn0
jZYupViAWm7/OC9IMyrLEw03b8skTi80InEKtMZhHx1DXDtHGdIpngPL2we1Nm4ZZ3TpSVKL89TZ
tB0+TpcIVhc3okmUcFNEaBJBjm/byF57MbafMhsYlPjptBpja6FbMiMK2oqeQTauRcQvpZMU4Nit
zgonK0Ne+n3C3PHLNbjig57HdmMgxV5h6KpXFagCPHkL4gzeyBLZULMaDFC2Vn5TwEBObOb6ZfKm
QiLcCPKJYr85+q35aNpOdCATeUuLi8FjRI8PWOOwMxKxa8wQiHgbJPv42soWFji+ngyf6Alr6ams
aNMwjNnyZsSsH7beV+CVmsqG/eAyGYppvM90tBzL9uCxelc2dGAncRVsaL5NGLYLxvVHNIl6Dyr2
ykTMW8uiwcywpx8P0ghazGqm5XJoZLev2zg5Bk26Y69y2Xjqu5q6S1N0ErVkmj5RyNriXi91PX7B
Z39JM9VLrmlIwKlfRPHKblV1mvJh66MkW+sYT+toOCSjEpFqLVmpVGF0JIZrKCzFYYkWv0yIxp18
AiOyBEpg0me3vMNbKptk57uL1GrJZg1jdYxFcKuW1FZkqigCyXFtCHRtl2RXabC8URdE1xbJhBLW
tWRSI2DB3P00Le4to5ykbvtHYxTRroALuW5qa7rRPd9+cZdlR4ViobvZTYOr7qrGmsUyALAQM3Cn
c3lEqH+zbKdAoNk0e3pBzmYYwk3JHv+h2jDdhLMx3mQeDIeCOHs5t9M+ATpwm9Gc7kYo8ugmm9fQ
JPpz0teISOTPYmlhO4zEjVSbcEFC7xAvubu1IoFX2EsYb7t86S8TfniQZPUSSHkdg+qhXnJ8VeB1
52bJ9g29OdhT+IBbtfeOvEKyz35gMFtmQyflS4aHg9NtsI6az7lL6FQa3bqa7i5jL2C4KK3OGthz
tYpE5nML24AI3+XP/n1TLHelvfy5j6JEFEl60roJfHLOl2/++5F/3f/roX99renLMjr7+hXeEHGS
41r9+h/+95/661f//Wf//QgvBpkwplhPJ8u9kJauVqFI+2PpmKe+muheYnd3tf5j+jLetpV5Fez8
O6W6lwy/6FOVOPscmkQqux9TDeDNGbJwI+mIu0PFvH1mW2QOPRxxOaN3Aoj0hBqTfm0VQMnr6TKV
NmJTmtbVuq90fMJm7u76SmSvGB1/yBkkAOLkk2tp653kVJL3Bqu/TK5srz08n42lR7qooeDjsdAD
kpDB2UwDsUy975OPJRV7HqIyRtlEtoYwY3u90nQ1Z59faNRPgGVOZQNBlLTHYcfCf81Qd3jjgA1H
dnfaQeAMUkgHg3c0yrlmnkISsZCS0/sY54CbD7WjdyJ9cDn2b11YQ/vOlx5JMXvb9i92yqKVI1Fs
wgatYnvTgAKG1DuHSjPTBTAqg5LUuX7NOPSmWcnpOre3opuWgdV48gJc83MCE7Um4cx2a06JHbCH
Ml0LfA5JxtrbkA8Ozp+4S/di8FIMKXOzes6uDLTvHnKFNCctMO6AGThzcx5xF4OP7YAbo+AfILiB
Uu1JvqIhbPXI09EoILpx/lTQDdeqRt7qPwj9B63xxjfq00p5QDk84HG6oXEvB/h74CLejHCBYCn/
AxXMT59cFbpNT8lYvLK/18Q/IRbqHPJSguziTr1YDQXRsTzj1eCYCsXTdDdkueD3kaZMz0kG3Kdh
8Fi/lgPPB5L+Ge3msGPydqaNfm8T8Y5+hLRm7wB6ysR/Pn30CFYiTuih8TaXNhwfo3uIM8Ik6Gh9
9JVVrrMUbpty40Ncf6tk+iijjqzJ0H/qPfns1kW+Hpt6zTYCgD3PfwOthMOXNp8LQVgSKQpwd+3H
VnEsXO+EghL3MF3LyRy3Qw18tJ/amzOhmfJZTFPouLDu6Sul1qEBOkUGZNts4uc62kY1zKe5w3qn
USk35smGCLHpVNmfpOf0JyulhPq6G3sIR5i2yvPczdPRRcxEj6kJH6flpvUrAdC6cFGU/Ot7yYyS
qW+N5vD1va+bnpE88E5KppgxFoqxDe8+QiVz/Mlw56ydDmc5ZugDI/Pd6KbBikald1WIyasGuy3X
S9a4/mYcTXebGSJi3FmXjMGs9hV2TbofbJA8X3fVDMtkbGjXqv7BrMmvNJvuwdJG+9dNLHWPDgSF
Yoes/ZgZsO98cGZ0Mj+yWpFlM9mHwQggedTIy1umEY5npPsyr5Ac9pV9yJOKqUErb5XPJD1m0a3K
nKpxulL3qFOmTfAblWtuKwubEpPha6tMXBOciRCqvAOyhcBerIh9arZVRM8uh36wMiMU61HwqRvE
2x7m8lk7NVnc15D8BWQiwe8soyq2e4CvHn2IJvHvyidEo2q3dagOc9VifC74MCcldgq/fUITpJQb
bXI1lSvP5GpPLBdzWfzw1hgdqwp6ArB8CDhmLmJnZieS+nsUNP0BvfdT1lQ3gckB7mPbnATKy1GH
l4HEkaMxJqSAxMU3U7iQbRZY+lRV2ZZB96luJyL3CqR91D/xNi3CW9U1ZJ3ftDG+FHXYHZwOp6No
iwspJhzP6ae6PUZnuJtIJl2gBaPxy0x+WhP8sqhHZutr9YMMiFXpiJOZm/WZ1JIp/zYpc/jlkqVV
5u0hymriklita10Qh42TAgXJEae9BvjvM/LeVj4Sczs6RrnzycTz0wM9dWgL84VqIIMbWXk/R4wZ
8DrzH5VCSlaN5D51+lj1H5FGIzpOkrgPsej5owhFgW3/ggpwxOYv1rw2n2WnwKGb2XVwUg4otu+/
YjEx1yGkv143N1/FLFZwbGydOsdmjtcGiPiN0l2PI2Y4dCHTYZA6ctNTT29p6c+47FgBK0W6Q+Lz
oS6nn5X0v6OQuWAwczns8eHwRelcIiKmaD0zOC8ikKh5yjh6GkgwkQLfpJE8mlHlb3S/EX2+kz5o
kjAM2nMD7ifDJVAxwzMIUV/NDtMBLJ0WgEtWof676RfouQkyvIxuWx2BkDw5NYllXTVAS8cMcIRD
Yu2YB/H2sZnbaaEfk4CqTlXpzzHymkM783knrLLezSUYEihbdbHPJvWcAxN4sKvxj2U4+TZifrHN
SdgAp2B8JLkLoEalVyNzf7khIsXYgpKhGlIOfdkedRvvkV7Ye2De02Hq9e9UNMF2LiYcJanjHQPi
rqLZic6DF/7y7QhicjSSecPxmaiMHhplDrSwY1GkmArrHQMgWOAu2yyqw+rKsK+15A79S/ZWUc9P
EdVCWakXGfQXBxXfAYuvAPeixTpnvcSRKNGbD5CZW31hWhk+UMVhXvXl2aP+2RsxBrZ8Thf5Qn9T
VtM+gS7Jr7qZSCLnMOZFzIIH9dqUbX7zNLXKbE7xQYAcWCtUyOTAW29lkMbboszB+SlFzsSISDs1
GQUaWX0QdguA1aXNWBjPzCvDnawHOGGwTQ7oG+etqXyCN3kvO03yBBgCRnqztUWz8L3hNSNNAjWW
0YH3E+2w8ZLJRzhHhqWi2N7Nwr8aToKks1NnP0acUtJxi7Xy9ugry2OEuKqLVX9ZdEZlQhpJjcAf
nj3omzJP34OqeB7CyPxduR0nbb9FHckkNW7dTW+o5JDJ7saH3NgTdGfTqN23iNLWfeI0eyU19ERV
ps9GkeJKRHDQcWGFiy1GO4/dNHFYKDB4mPhn4Jfi1Sb1/ZukuYEEzZ3Pszihuf6lWh3/8hHMugWz
sjyOpqNj/Zl1lO39ZiCPV2IJiKfmaE9NCg81TfZd7T13I31eW5bnuozoFli8pkVZDAfSbAB6+YCV
pe2clf5KrDaidRHO/j2ucu9QlCRKNXBoepteWtv2hzyX25iMWp4d7I7Eg75B/OXODF9caqafo218
2pX9Q7X+8JzEzWOYxLgfodDuG3wwbNQG5LvCunaV8Sy98SVUIvnAs9hLguwmsQicx5SrLc9vlUPF
Jjzww7FIypstUR02YUSM4Nz+qemI0ODqXoHxvxPMLPbUZxz18mA+zoAoOYS057Cf9nFYBvjwDP/U
j6G1RWf6G9Nq7K7B3BVHtBVrW7nGeQaRRVAJL5hpiBMnF44WKK13Rlt/FjIIDpNnf8BOxo2WfZo1
KYNxk+KIi0ketApvVTMSgEOdJhd6dUfOe3B+/JB5lasqPJNVcXYF1B2BroV0nGUhi5tqX5qxvSk8
9jpKJlBMZnTWqUFzDVFy7gakC8WzXI+KaSDvOupoXCVDhV+T0ntVKkZOcYznyAsWwYUNVYMGCmIT
Tc8EUiryvuZMqfio8fpRXIcXslU+sLwFh1GnzT3I+vpej4rFEizQOvWd+t5adMeI22rt87Acitwh
vHoNO4Nu4vwYA5UqvMS8SaxgO6mC+mJRWewnZDFyYY6Bmwl3fmPA6WZ1SQTStJTqmb4pDHWjPyqT
ZCWUm/W+l5pWn42mzrZ8awf1AJdL325lLxAEAvw5oIzaWZ6nzqU4Dpw9zyqx3v0w6k50q93VJuvU
vImQjyE1HfENpPYj2QJw5EsiG2eQosBxgLW4z4S6FKcefIGHjw/Xy3id3DwkoWYIL+BJIJyi0N8k
lWxvRFJWk3NOgwLRWHVQXmf/Xqh4ltHtRyn8ZykE4/uRQ6lDuO6pzLw/JdhAiubMfBmZeuC+Dk+2
LpFyQvEf8tLbWTYODdpXYGCNdRRA4IQRRT5gNvXPdQJjGH9Av++b77FquhPcsDglLaoRnEQQfbW9
j8Mvs2CCLjdV3zqXhvcYQphHRTjQnlGG92Ik0TVCCXQQiCkOoUTy7xsaD1g3nbBZWJsmgdkcZxab
cl3fkMsjXeOYQNeZ5B48bKUOm5cOQFfGs7gwC03zuXkanNx+suwRlUiXvQZSAvbR6lSOi4LvV5/m
0d4rrFcGRO4uke63EY/2pp9C7F4pkUBtKl4gtGYpqL1eabmtBPJLg37h3sPpS+fEvdltapzIQOov
cNfDRV639TsSkUYMQpukSTfCdtmzelXTBLSiHVxrRkZW8JZ4iETLyIxfUkhX4NZM4gEkDGLnbJdl
ldARo0jLbES7bTLfurjinOhEuEWG6beLMH+a97POJxP5KK3Pqu9Bk9rFz+XfKekHpt5NTNhAGl+x
2mAhsxf5NUEOlNQmbcU+f03LuFn1Xl1cvu7KuKdvHQv/qHrQNkXMiJykH1r6wNhPBIMM3/Kqx7s9
IqIjjZ5rdxiab3Y0PsWQoc5jJh7LWSSPAf484M45nJYhZic1hvqh0taAiWkpHpc/6J3mqXXeEsS6
NwLVswtyEezcWJHi3nkRTv7m4SG5+Z0xQp4gi94yrfYUUAKSYWfdp0ncmX2797bEapAwW/BbSKqm
5a+aHkyT9t2lea8AWSe08AghTYiPN6cD6ItHIuoydv4MUeUsyr1XtZDCiD14q6ZOs9AG7cPUgU4o
q+lgBBL9lB0bTDDI/GNxDtcTe/CKtKccsbnrYCxA1acDdZztqr2BA3gk+CY6kjAGILu6DfDCdGsy
ovcjG/EmnGzXBM/aTcGLkPjmhhJjra1Kc1NijcMel/ZXNhR7HaoQh7VfM88IU/qiOLhx3YzJJYM5
lGe++BYUxpW5HRcoXk0I/ECGClU6Z6gBh4wA+3uZ9tOOvCrGJXHZ3ydDPUDGK1755aACA78DToV6
vkq9+SOZsJSXKQJonow49U1nrUUjg22qpt/lckgyi1rgJ9eHQLrjLTX7EezrYIJtbqFYv9auO7yS
hjK8MndETX0eLWSgzQAFyx6a/CFa20VFkVC6Nyv32hWxhQAMp6g+/O+KChb1wv9j0KPQDZmf/5+Z
R5u+ZTr5X9Ocv37kP5FHIIoY/fvoEX2PLenvyCP/H5ZtCh9YBRfR39OchfePQDAUD0ElwbKwFyXB
P+UCQvyDokKQ5OzQEeJB/6MwUTa+/04JghrhQlDzQ4jRcJSChZTzN7lAQtgy+U4iPdHB/lFhg937
3UiRQz/7IXGy+IDIC2AeZsBoyQsS9y5+NKF7uFgXbmT0yYc6SYudHEDKJ7bZ4Sku1H6qU/Px6ybM
B3DZXaOOX3f9GhZjKSlwGbs6JOA6IEzSOAYv+5/3raSY9oPIiNP610Ni2XsoGpdH5zhLg63r24DO
XPMwe615KoZ8KlAhi3PIEfUcp9rYmQFlLP39F3iXI3ONuXjWk/HomceIv+dZxLJON64VymONkrLI
ZxhjYxCdiQjx21XuSETT8wJTX77J6hGQXeQOT7Sw8Ynp5FtURMXZqWWOAyJxvkchR3unCIcH2U3e
vShqVg6nsL+7M6iY1FQcArLkQRsMR+kzfq9IU1tb/QBz1kHaKOJ5y8kqPQiRSXwOwXSyAgSTEbv6
u4UsDnikak+u7J7MAUGAOWbWJZlA9zcezDZjjo9D5ObXZhwOeMC9o8IRu9NvkQ9W1mG4y6ix8+jK
YIKJvXAf9YP7JOSjCPr0TVkt3G9Xjrtm8EHmV80PSHfVHTy0XMPjNT4tM7pDG2lf/4O981iOnFmT
7KuM9R5t0GLRm0ykZCpqsYFVsVjQQEAGgKefE3nv7Z4em1nMfjZpJP+fVSwmEIjwz/344M+/PKPF
4xYhnsBAwH4JVb8qtf1Mk/0Dp4YgTDJRbM3K0kIkOmUln/wbsswLFo6YCkqbABwwpMd4ciFF1uVv
WZigZkHur/l9laknX4POpciUIptfMKvOTtbHu3Io5THxWiaeCTx4KPm7pevyB6TB34qYcAiM7mot
NUOwRfzKpjbaozcDF6ppyZmz7xp76drL4ZpPSQtXg5zhLItLrw+XOA9uDFyvneFDD8zjbW2my/WN
kzNGbCIPnpG7vFfUn+kGpWdAS6jNsJAZphDL5RlLxbSSVNQh4g6/sqjIsLhihs3diARQzbxRYo0w
UAcwA1ziiH17QmimzoctVG26U30OyXpp2YcE9JRtKoizBo7Xm3d9zjY4FymxT6XpijRJtz5sejaf
Y0LbCyMsK77OjeZsuqhPLxojloNl9qR4x+o4LQxLcwkzIIC6wMWzHGYtqTcg1YjjBOkt4nRdMBik
9rYkR7Q2g9znCctWreToKguAkaPpPXQlE8QAHEz91QlrPC7zMB4LSh2mDvv2mGuCqAzZAo1ma0zL
QjyM04fGJO90f6GT7J8f/dfX8kHyM246TqF7zoCwuv/zhfA2xnSVMbKAywB9HnKey0UTwg1Ec6fV
Ye9CPcyhBXIoWGzWgdoDY8m9amlxvJ9Nq7qRweLWcOqGjjEMFl6X7uApbfQFqs39ZWwB2vgCFT+L
Wi7IbERwpiek5nD+r5dGaE+ZhqNfUL50jAsGLx4RS2fy452pRS7JZTVkRhAuKCoaaE0wavvZMXtE
RMf+NAFUczKJUVxRGh+JX3xXFY6Ryf10NXPas1XWMCkzOBHBAt4j4CwgsgyjlrdrdLAQttf1n37y
MzpQWyaWpGPr0GPl1fKZcyBSBTyNyNKZzCD1nnR0hxQ+DrP8wXmZJu+iFaBwq5zghCeb5dSLUT6W
ERz+VKfgqk3c9MZKZq9o3hRX0AHmhdJT1W07Jb+ssbikixeWhbBupsxu+pgOROvAFd1x6xHzvFh1
P05VEL9nwiMbYwSv/kSto6/wp+n0t1c4VAMuqq0AqV4AKhXTf8UFqppY7yBVDGAbelND7Bmf3HWH
FuZqpOCr5jJ+ov3TI9FthcKzYv361Tf9CefDW+q0TwYc17RxzqkCu7oK8erAek1hvral80FeiwkU
sd/1yACBSyTmzoIV2yhorJlUn1JhZAd4sq4Cy6YKMRulwGYBrx89hZ/1FIhWV0RayLRpQ8XHUwet
tkWPEyb42kxvnmgpYPfIe01QLsMhAb1CMW8V/DYGiYwk3d8mab168HFNOLnkjh+kBzjXVAjdTMF0
PYXVbTlJw0L/S7k8ZWUKvVtaQHhLI38LoPI60HktKL2xEQ9htmhpSAXxlc5iBnzDTwMHaD9SUrbq
Sk7MGdxfAxJVGKHAIHOkCgw8KERwpmDBBW0fnDXoZuliHEjgylW0bVGI4UCxhhV02E4cySC8xtgP
kRhwfPdhwSjusHmtDIT7bUpCrVUg44yotpjSlVCI44pBzgk86boWyqCjQMgokPtIoZED3CSbDm82
zGSUEfr/PDDKtQIq15CVC4VYzhVsmQDqTLlOIva+Boo55vcpiD8qRHMPrGZVQm2eoDe3CuPsariI
QEjQChDILfQYxpz1ZvJ1eaDK4Bei+sGO4WVXPc1Vbfnljc4bwnK0dghZ7IxS4zSgffVx8uCm8bsT
kCmrbM4nVX0diZvurcJpuGHTEzsksUaqJmGnsNU1wxKeVfQUQrRmKsrbGI9n9MCfVEGvURCbWrzq
swEaLTUIFoPH7uFkpwqY7Sh0tqsg2vTaNF9ygqutANsDIuuTgLlt3unbafy3v/O4O8jc9aTT3a1g
3RJqNwnpU3XHeOdmjg4w0uw4cfjKSYQDQchW0sIeYG5opHiBUnOcbAUon0fiQtkn6GTA4TajqnQs
tt1gQWaALj5AGS94nMK8CA65x7JoORcZtwgL/UNpHVsT45FL/U7hcrcqgHklUkIaA/4H89uDcN5o
LUKItfz1S3Qs3TO5Jpfskg6V4Cne6atgRd4hPUKOSG6FZ+N2GabDWLKb8+wMwDrkBWaz0cYwyRsr
CHu39hSS3YLNnipIe61w7T7c9kUB3B2WwDg5MOp6NMAYPB5GWDkbI2Bpu29hy97eOwoJ33YDFx7F
jSdAFz7pWgs6rAE1/v4iza6hV3OD0gWhemI21czix0hrcRldgAkzPxzRDrUxLj3MA3Z/deOPqOm6
txbO1qNfiYf7Z9k0TqHuQRNrhP9ZxsObT7vDg91pGMoB5MNjJOgCMx9iLcZ9wMJnJobOxkq8D8L4
XUhxWgLrX9wchd8fFYjfUvJYq+D8EZT++MgzrPnTwO7vKiD+usL5R3D9S6EI/wuQL11B/6kaWaz0
o1NlACOtAFLVA6CFiZCV5G9Oc0AgyLj0qkyAvRcsaZeCAd0xaK5jVGMqsUGnhSC2E5ZWVUyQKK67
6bANTVRtQa76CyD2H1JVaVBACryOiTlsalV44Knqg1KVIOgDqRDU6WFrWfD2aE4Mg8KnekHTyxUp
p/ks5zFa1TMruDaRcEhn6KNu/yngCf3DjYj3MrrcX0bQhrsm+pN1+h/6GREYwwyLyppg6rxle+Je
en92L6ZT7cqJnXM8LbD/IpGeA6BZG4nkt6akvD73NeZh2C7rIAkwjvznl7K29o8MahkYtPMpqS+Z
R7moCblho3rTOEGs4mCii7NKJmQMUlb2YFzwMjSbqci0jeUyhQ/64q+3XM1WytWsZ/KRDCQ1ckbu
XZygMx/sFrXS6kT6qVX4OdN42crCjg5UNALtUTOmZKCVbIyBvFnzPG/1vH003Kndir4PPj2j4jqy
g1/A0qZVG9TnQDA0Fj09LZ2Yza1puPYzihgYaf+cuCO/kFzVzInky+gs5+bCUpuky2OiqT9tP1q1
TpVxGmhfTQP+Skr0Fc3XOnfopVX1ENNEvKld573GzrJzhPPh+269UdjxNWyffvKraxKlGhS0YjcB
ukY5tpfT3GGVyKjlhSdBSHVg3yYy7VujN7HIsv6XQwa8gAHodNbfKCq49xIjdDCqhG5NkeOUYyoP
cKClNcAMZC+Q/xHlkkBBMtl3YY9TmYWooAg5lctWi8c/A2GSwg3IUrfCWEUZx5EkcU5DOeHiZvdu
uYRC09Eo9mzjmbv29LYsDCyqhtMtvJVLVncLYRFcsLMd+hNmrIjqoHVJuRwHGUqiggwijhYc6xZI
h7mZRVVs8oKFdTbF3sg8uS5a/3XKIzRgigR0jOXHBEDD2gbls8ayzQ60NZInsyyrtaYsekvaoSvl
3f5J9aWs3Ru5Sm/AZuoJ5ufwIl/zmvqquCtpYQwEe5O2VvM/fDO5+oiuVTekzirdm2XhrmuOonZg
kOdsDRfefO88WSkRyJb+JM0FIGfojUGrHbY2rDsvAEOCa2SIvWvr5Zn08etCtSdtgvVjNFdvjrGQ
eRqtQ83oGqKeJIEO/zbMvLgMxURmXhpT/IiNl4ZPOfwdykUccHO04Z20J3Dgjlhc3xoTxElWasn2
HwQ+7wgnS18zCJtOnsU8gJFysAuqqtpLZxRPuVEbh0JLzg0ty0DFMZE1dMmX4qL19fDo1MlTbrtc
qWmCB5PaOdIxOrao5WKoEBsRsY9RN9xXrZyUFYxTBHAi2skiVNSorw9LqvW/jAHYk0+pswUqYatB
keWQZZT8nVie8ThGWwkHeT+wxtsRJJvZo0mKWem0d3JYxvWHPbU/ndPZD8kTATAbkg2DmDgeqsMU
DcNqXHzzl968TGOzt6vRO9Z191uSasQmynADoDCZyNhhFhKPmEappMFLw+zNB97XWlG9c/KO02SG
6KCpBw2e668pMeqjV+wD65gWoj2NU38jb56QaxqHY4+GQiKsxs+ucz/R/Xf08oKJWZO9tDBRNpRw
cdkF7Btd1YXjdsg1Dbm2ihGOlZNos8p9zukGBaXd+lzoO8p0LUxMBKaT4LaUrfbCIIe7LfOmY1rT
fe64Rc0T5TZnPVIG84QQBiYiiF1SImyxdzet6K3xqBLoRjA0IEdYCTQvxMntHfXEnzeOrSWru9E+
CerDtCwj+wwY90U3XAvfao7IxvWKbUU1xO3HYusHvU9+YP164byMoCr5Mh13+bJ2oTrKpIFXn0cf
XoRFcekxLdjsLlajmYFe1THOpfavoIkIQRiCTAYlsyFr6cm2mHSVkV7vovhLE0F+GlJ1ms10C6IZ
uB58Wf1ulN2ZZ26VZdnVyUz8xEH0iV8RpMc8tXxLV77XGqhA29lUxdScxZB3K2RhjD2p1m309uoI
er3atFnNkF84fIiSrSKbZDzC/MIaFBw2RH1RIhj0xl5WCykOjq5HTb1gcGp3MsIjPyyURUzWrrFa
6C9wMlHc9WLvqGmlbUVHPS2+XZ4ZmzGujGUzVuxEGLFuMrZCOEIfaFZhx98WL0WtylJLp3iGZg6D
Vfqn3IcX7LlO95QFTXOr6AKwWH82NewhmrGoZIktme3gipXnKLIDyCE4bWxhPUSt+2aWVgqVvzo2
Je5kUQW/x1H/YwGUwgM7OqExSNAQIN7uBDgOtN028cu/IG19zmtYMZO/kU6qoMXFv25hrXHBS5LT
gXZeao0x5lItrx3uapBko/EZL0Golc8JJj2n4X6pi2BNInYggZduWYitS1mURagRSnC1Lr3dXyqu
pkLa10GPnw0oeA/YvZfbKAjAmCyNWRQ/Rgo8WCoEITxGWAM+WMIqB1BoK2jhf7246lPOzd3OAvRl
Y1LeeVjm8CdR760AiESH36cFJCJD9VXApuYqFS6RVEy6qScQipmCKY5T9WkqvKKpQIuFQi5KBV/s
NCxjwBjh0Lx4Cs9o9y2kxtlqnV0OvRHXGnApeI6tAjvmkfakyVZ/A+9XhoaiPyoM5IQBas27eiYU
u6HB7uooZGQ6v+Hpj7cuLMlAQSVV42AOZRIvgvtoKfCkzuTdUCjKBialpeCUENNfRoWrZDgEuFKf
cDXm1LZmerDsuDHZ93bPIAfpnlToS2LeIqSiVPOJ1dc2eEypOJkKmFkpdOagIJqZwmlmCqwZK8Rm
A2uzUNDNGvqmqzCcmQJyxgrNKTgCCQXrpPsPbCf8zlmBPCeF9MS2/iewgHwWCvdZK/DnvvjS4YBq
mKfPAjKovCNCFSzUKMGGJgog2iqUqKGgolLhRX0FGs0SkKMNJotMQUin1nGYDz1zR84nMczxmjAR
IV3DehkVxJTK7GprTQgxJoTTRqFOI5inUsFPe4VBRSDkOTTyTgE9LhGH/dcOamrO4/Y+2FU41QGu
qqEAq9OAOON1bXbw/HlhNomXQMC7WTkKzloqTGuPULlLSte4tUJnk5YYX5zYO44dz06QIuUW1q7o
tXcT/usIB5Zm5n5rSq3f6siEYa2BRMcvAeGoPN1foH68ZAotS5z5qIFG2rgKO4u58JoqEC2A2GgV
5cBpfYWpNRSwNjJ/2QpgW5mgbDkFER++420V6JYNwVOp0LcdODW6TcDhIuhxhd0RuQqWOy9hreC5
0wJGN1dA3SEGrQuRgbMksN0R6m6q8Ls573E6AeRtsSht+vwBPkeoBbo8W4rdqyC+Jes+/5SbrvC+
pgT0SyFhfZ0U/HdWGGABD5hMjrYxzf7mKFSwaYlnGEHTwfSoEm3SN8E09bUfJuNGXPLo164K/bNe
JtiKTwma6LpTaOKi9KEUuwpY3MxwNVzr96hQxmICapwovLG4k45HHeixr/DH/R2EnIBEHuPs6MNI
9hQx+f5iKoDyolDKUkGVU+jKvsIs5wq4jHDxd+6JXvawmIk5hp4fbUndzRdqULYzLBFckvK7HyC/
5Qrp7MJ2Bke4RU7ukGic3QD9eVAYaFBz1xLGGP2gGyvw3gwFjOb/eCxKt10zHzcgYDVfpcJLp3Cm
87wmvgZ52oNAzQgKLFh5LNP6U4dQbUCqJsqaUyv6MyqEdWIHj57FjBWrz2ri+Evz9c4w0wff7t4b
sBM5NGwTKnbs1VDh3W2Qix9YCezX59dJYbRnBdQ2h+Y31aZumMDaFgq6Tc7rb6Ao3HcctwJzYxAC
kszYPV+6jxGVHr1uC+2cZBtU72ihoTiB8+3A+67hfmcKAO5BAh8ggheQwf2MljkJK3yAGa7DDndh
iPv2voMoPjTMMjx8DZDGO+rO6U9eFIBcjuZvh8AnWPLZ4V8Y27xV5hztbNE24Ge6b6Ncfs8N9brI
I3QPU2ETNjDPKxv4ea8w6J4CoucTuPSyI/NHn28eMsrNLvevBQqmXuXOEOp1g+UC9BCOfJTpRb3c
PyK2ZWyXDoJTsiDMa2BbjnGmaFMcXacQYubXyKnyWBUBvmf1kTvo//zo//S1pJheRGb1O7ohnlHb
lh5EJDqAldlP/mR0L81C5l7ouvEA761/6Usk2qzgoXH/r2VOhUDtgdCEQVCfKycAegdSUXdl/8I6
2L/oVfOYcqi43D8DQU/k0IPE1SeuieEBXyyhxnRLJi15mi3MZHkvm3d3oCTLg3vzzel010rVlOUV
z+OIuSMOzGQ7dIVerJqg7o+1ejGquD82btvuDZ680K+t8sNZLHXmKp+1aBpvbpp83b/c6261Qz3s
tgbKwkcMbmIlbDO95nXsvFCUB9mW78ZkkR4phQICL/J9anck62TVHZEBtKdGJmBMk4JyGIrImTKO
v1PqGCzG6B8JEwr0qT+pmVe3yhoZP+TYSRK7PRNXqm73r0/DzLSpmI94/Dnb2m8FzMrr4BvQtKLy
vfNyQ8mcxAHBbL/zyyF6UYKMcsh61SZLgCnj5/sL2VU16ywwFPOl2RhB9rf5yDLrx88N1rgj+eDh
6AmZ7PXU+G3nqXcu9cJYwlGK+f/3If1UfdrPL8h8//Fvv/4A9AjTjs7W7/7f/sc//tPhz3/8G7N7
l7n8/90bsBt+2van/W/mgH9+079gAv6/67CHPDACpjIH/C8wAdSBf+dzoDC6HrDfVn/Vf8EEfMcx
zMC0jYCzCa1H/3IHGO6/W9yYvs4og1ekuf8nmICj/+/uANdRP4KlmAZWYOAU+O/ugIZKGRsI3rif
vPzaSjSpmqkXsfL0JY1pIcag8y4srT6bHU8oOzWV0TcbT01JyZqjR2ybl/IpDYZNK9mcz6YcTovo
NGi/3mWmyXDlwfPbkc3LV6NyehXK89UGOCjxgLWzeaA/NjvYtZ+ELn0hJDycrYN1rFceMggif0p5
ug8sPUxmGQ4b2iRy1JrJetJwfT4B5tWBc5469P1WE+0LIXKmp1NrHcYubPym3LlYtS/MOTG5NVUo
l9hUMvB8TLpufkmC/Ip7nIlNChFu8bXzHHfeS9TbzREu6lM74KkTyl3H9//zpRs4ruWY8LoGNx41
c/beYDKHS2+wP92hGcB6Y1Bb6BJ+1jUkrqjLOBsFQPL8nKwOPB1Pg+JqYwW0lSdwUQBw5RKMc/yC
tXIO1lgI8UDUxxjuyz5R/sJJOQ1NLIc+1sNBeRD7ep8rT2Kq3ImLgmG1l0i5Fl3lX4xnnIyL8jRO
mBs95XIcsTtCGSqPkXJA2iQXlSOyU95IgUkyubslsU1qyj9ZKCflqpyYqo1L1R+FtD5Q0boH2DKJ
lg0PjO23tfJkJsqdGSB8+sqvaSvnJpX31RqV0wntu69TOTwd5fUkcbLczZ8ZNtBG+UF9jKGDcojC
IQugTPpbU7lHE+UjTZSjtFLe0hST6azcppxguhXQUNjiOFE7ml2WRJwrwt3KveoysVPhBBhNyrga
I3VfXSgt+8Fuv2wholPQAKh1gsceG6yv/LCjcsbWyiNbKLdsrnyzKQbatqyTYx6QB9M8mn2yrsKd
VsrianEIVor8YWAER/tq0WBXsKer88g55oHt3nyVgflRRFP6ZLZUmLttfW4QU1YGJyFaMmFttYrw
a1VilfW+8zr8eJxDsKipa9ThBxQtXMGqBCI5dF/CtC85YQysq+yztTJqVljjII2AL+q9ZysdXjyA
6/xo5sr0rLXksZJL7GeDi8zpeN1XaRTeCnimebHpxFQwaG0BispblJcouQUApLUR2xvLTtIdLda/
hxKFXcv7Szon35SiQf8c5TGXdnVKmTQPaeqvGlt80McTIJiv4Y2OIGxBKo79HpHgOgymeqwzSiuk
jtZDKTrRtnKehnUiKS3lDW/2UIm/ZY53oKUS3QvahJFFCpqnTXCw++UBuKbGVp6nuYWiwyijIV1U
sw2eKvz7GRGcUNYAqDSP5qxaJwe9OPUl9kBkF1FGGETQut5jvNNh31JkjQrYwnlbQezfBQLp1hIG
+m4RQJftU4x+/fzHnluMJ84M1ylxm7DIYIlqHqm8tBgvrb2jyMXbUoHsXvAt7CiE1vCz5khaOilE
5ghFkH7Nndx5RIDDvDd8UIWQRuEqUUVkZust3dI7dr2URWo2PZ7Gm5hxF+HyYRzFrksLincaq86O
boOvl3aYiBo1dMh+RWXaQs2MCFdd/cLZZGKaOEeirHe5RszUC949nT1WRsV5034L0/yxUAhByH32
bQl+LQtOVyPllnT79CSl8ySzCZnUm3VmZu5Kt9viIJrkY4R/81rjIrBS/+AE/MvYrU+3Ppqu9nxL
2V9fnLRyD3YVnNyiZ5Fp9D+D6Xag4eZ1h8kfYoY41j1NdAurc4ioGj0EvnWOXMDVfd9eXQzpYkj3
gO8+fDMK1p432ZsmimZqjgcS97ZztF072OIImNZ+BIFseKh7yPaUqtcXAGXjWcibbSG0xMBxcbY3
jzxkp80Sz8NeFugTadXXpzzjVyI19uhGRstV0hbGLsGpsSpcK9sZOkNAw+44/5rBkWpzILVFDX+M
DX8NGkDTyETxGPvkLNqEk+l1p8IoXxYbfFMD9I/h+khDiVtcZ2i2h4gQz6ZmVCpFKd8T77YMkbEW
qWGChfErDPzE33IXydOKSf3Ao32bl/mDYQoYO92/Tj4ZIh98655h2cnOCGyCMKQnZiDLIW0UAzl0
wQXaLOw9rz9r0zVJ0FMpDUAAzbuTY4/HmfDEfs5bb037Zrcbu7R41Ex8/aNZnRpmsAmARvojiuEp
DgRmjPLTh9q/dZ1059M0SCkrerXfZuiHOKnUeN9G6iuix14kIO5AboQNZl7qtcbgKO1iKz1QotDP
1oJwBOWC8P0CTd90HTBl6Kz+zqWTWBuZYs+W34QZ5SYhZB5raa110+IncVFryVRhAXd6d1UI2PdT
TtWyqp/NL3ozHJa5+WAfBy/M3RANApCqxT3MmXlfVPoPLPVhRTRIQ7kKGCh8M+D7DPg7ncLbu2P5
B+anmiUXAG0HX6JSNytr8XzeBvGYxe01pfprLuchnHu8TsKle6Bt2i90jRKpbsde5HspjHHbB9ma
e7/btwX27cKvgZON5vSYzL1DX9Wa8eC0NTwmK4Ob7RNt8vmNx3IzecaPp2uYQ7B+l4Yd7FyjO9WC
HUPsP2ctphaAm7QW2I21zfneVczBd5tjBVo5SWrtLBsA+dwG87bPCSTXTOFWphlgowl6HCWZ9EPd
mlnXY/oAY60DrERo9LyUaLdjX52cKCX6ywmMQhuXhXzxKJfoCXNbPPUmBd4eaqwBEzBfEW2pPKov
PE23VBJy89nzUXrGvLbU0dCOmnVZm+9cArR92O17ZGlnvUh4BtrQolPohmVPsZyhKrSiTFWW+PXW
LYp87yMBwHmMpk9j8h8a6f1Ba08OeMiTp8X2b9psPNIi5+bBXxPuYer4UJXp1MZ3xiwfCtyawgGo
q9AIoqKDJ8Ksv2xy+A3xxsxcB34CIcGp/xxmpoIlNO3UxPrV1220a5mkYIzW8o1P0G6lC/NWFChe
hn4wO49/G/O4A5u+Ahq1pPdARDG8vr3uJQcmsKcW2Y3GiXxeG4P5QojhNUCdXUWu9tDNDpQqmC5B
bvTg39LTkAGcwF4lUvnI0JjZWyLDpvVusmEeLfn36O5rtyTMyMG/lBd8e/lmlLhKZvYRYVTiHOln
97nRHvO+/fGs4Z0Bv8H+KXmJPorEKEIRIxWiX+EI65rffW59DiV9pZ1ReStwX8wlppnJi9F/u6L+
EI35MIzrSTSkwfh/WXC3eYB25pf9agis6xTMvwc4uDAvQJMasMwLtrbhlM3gTmPntcWnRvsIGCHb
YEJgmjv1UK6mokS/BVVoAWjNB5iLMwNKjt4LcQfYj9JoH7QCSWXMhp79wvCQJxScxYPY2l3x5Tuh
8ImSM+1i6u1R3eUOP9UMHGApCEL7SM9x65yLBmVfzL8Df3zX00rbRnF8LOrqK8uCCoSL8RrRLwW2
mvLF/EOStl+NnVmBRGaA7OA/Yfhm7UrZkmNmLpLhTcPfFLZILOveBxSgp7uaO5i+GxJYUT99S7Pu
d8nknZL+VhoIRnPK0gHdq0bD03w2IgGVDft6qN6I1YijtkRbEWA3NOLvjDVwJbTlRm0gIRbjAU5F
OMzAkiz3WFK+xSGF+R0lFFpFWi+ldrz+lvafmqtmU3rTB6TTxzYwDrlva/zi4k+UYVuRd73G/ZXj
7ox/HK0uuUSZehkAZCnOqHAV2J/S1ul9xqTS2anYNxIxOTAf/Becy5cSA5Lj4weO8SW5Lb3UYOU3
2WVQUk1eGS1NHPNvaWaEckFkrUWu0O9qFyh0Rr4W3tbS1PayI52ie4WzJbUyUiemP3jMWCBQLdgA
MgCJat9Zo8PuA28IJ1YrOgj5qAqq7BwZxucSZc9g1N8dz/tb2FqzxqizklT/oM6LDXbVeJ1xb71q
xrAcGa1S2qNzLo1ho9ITEzDw5pCJjUthadjk8u1Vu1t0JZa0wRqU47K2Ij2DUPa91DCD+GPAxiQ6
RsE6ekTkmV7TFE3OWTDGGn36XkoYnp4LdbTBrYKrDnBvPiIOFi1GX8j/CrOREEHLi2O1cE2i+zI7
gJpZgRtY0RPJXRFt64yoYjv6DxUeYZ2ZGyN9toVN7qyXIXYJU8cV4UtnNTFEXPVd9SxFeowa8VEI
7eQv/pWSmeegtp5EWfcre9JprFdDK9K9pXjDHr/3o/zFSyucOTVTZLbCHktQ1xXfZeq8JbTtkHwM
C4ocClLJxHN+T77z4zChaYz5ESk5WKELfpq5c1py5zswiMIYRNbDCHXcf2AM8dPGLB1+638FIDnp
UJZrv52dddIDxS7EWVcwvxgzmoGVqM2CVVwMFxahdWehMDp68RD549uCk4sA67CmfLaADiNSCtT0
RzvRDsTlVyA3FBZm3DkjNilqG3daqfHEhk1k5iN2hvhdzvIXTWJ/mmLkhi3r29Rn5LDTaiWGrIQ/
0L9G8Fm5lldtbt6YwAra1ahkFt/3P33qWbfE8jXkHoRaolmLNN2VV9k37lTiyI7PU1EDRL7wXba+
rJFJvxynftH96HfA/lISjyxSA2vk+BeYA0c1nOwN3i9O0Cy5OQRFj2y7DxG81prj4MocBP1wnCLq
eoGYrquEiRHhO8iolUWxC38ZY/l2zfp6JIttdckG7244j+ztkVK/F5fZMpQung6kB5DO/zK+An9m
pBcnE+FQfoAGnzZMCs8GM+ZAH58LIgTMwDkz6ddJiDikP+WQiYG7yQOti+4faxm4BASVXGNa1ZYP
RmtjAwMV5jRzymzA+sBcjzmHda2RUgMHH/3pA/uWAhXGEZ6+10NOyW5LSVBHNjwOqo07kDqmGmUn
HI43Wv4MuxzuQ0CeNe7OiUy+ZFKde6TZTWZa+rryNex6Ouy+GeK930+/A4dMclsFvI9Tj/WDcx8E
E4FDPpt+SrzbG/qkdH14lHjMNrIvPrNY17fjxFwjTbR91dv6usPCupHg6mFKTqEHS4h0Nw8zIB8k
aU06r6Rlb8xO3/Rdbm2nvLtUo4n/Aw9gX8f4fiZWhciqCCv7XOBW122b2H125v5nLgY6LgSSvxb2
3UKfmK7vZEj618C26+cgaNNzDvpoPxfOO3yeD33ASeTPTBEE07HV0qUn2+fSUrkUWU34j/Cu21y5
kT/wpgrdOtCezWWJzVlYWUUBaG9txRI9E2b4Bv+yGt1qeh9679Wpx5sdOdZl7GB/l/XcbJa2so/m
QAeSmcAh7v3FuxXUByUsenY/PFQFNyA0RPfQ9tn8bDv83rnGcbwEz5He7sYgN6FpOhlLUSUPcISI
ycXuYXEsD4INtn/UHHtgTMVuON+Tb/wyokxHIIg5hWAOD0Xf9et+yG+B3jVr7JQ55Gfy74uyDFKj
sE209Gi0vqQqBIHHRpFL7YhKAhyGT1RcvEPpftHhcb7NaXzVAz168zAzFzaDIc2hFoSg316zZPdQ
LZKnUPPAFu4WExvQI53TucGazJhQU/6xP8v4aDsLtsTCnldtY/9AS6QqxKbDR+bNJcqMP9UAMcyM
5Q8JUnO79LFFmlHii48N3td5eCkKSffUKQsynalPNrCv1POz95ycTZ/Ov3qKASm7+zjNJDdHUiF0
Bu2t8XDrw0yPcQYty8ZuceBwtKjCMoXcYk/uMa+qYhsl2veIUQxIDHCNxkhfewO4GhyBc2HG2Xps
aeJJQEk/IlHfP4mdr0XLcfLkqmVozn9rtKrdWu/kBE6LAgpwpnai8uw6WvIkURKdzPrNQ9x4dLLp
4BCj3BB/cUOJYz/UgAeGAytxV7biwdZQTobANfZROn3k3lL98po5X2dJbJxldu2CzDl2UoJ+0Mp5
b+oJdntKsYwAuQqAaSM4+SYDNh62BD2e0K3vtkD5SoO6M9UBUnfw9TtcuoDqtVUAypHSbIdc1uwy
t7Dz6h9f6yHmx5HfXbQWBclzPO7i1vEeTS33Hw1JZcggOns3ue3j5Jf+qZ3a/qm02YpI07nOuRXt
BQfBVeMn8iarPS2o7rWd6OFNIfWFAl3qiq923thFyXWSkm3Fk5rTVPs44aCiwLn9vH92f0GtInuh
c0vUYDYQ3iCHpJPpPtL3k+2mskaaVZ/evzbprQg1cpubtHNXWdU3Tz4Euafif7J3XjuSa2eWfhVh
7lmg3ZsEugV0eB9pK80NkVmZRe/JTfNGfT2PoBebj3nOkVTdGE0LAwz6YgApUHHKZUWS3L9Z61uV
IPs3Ls94EfAPReyWp644dNpMKbVf2JYSsou6MM6y7DopFpt5TlOCbLNfT62XHymAPjwIVYiFr4U/
eusqZyYsGuOTHjI9KJLskK5Y8Ds0cPs9JaTe6sZt7OS3iPzpwkqAqPmncHNtZ2eo+wn2YcYxRAX8
lGYfJA1buTNYiWYHpowhY94SZcqjlOj52J6rh6WF+nsulBhqGCAgRDHi0kKfFeG43nb5RHQ1wMs6
dHbxONu1pjWJ43sRKIzrTtGuYqx1Y1PDwi0oHthPn0UQvWZ6gKKnyuI9izpFiB1wDDzZO+6Dg2yp
xpX4zsfAEaL3bCttvAIuutsnLx9JKk2WogzCZ/Ivq22V0xl8veVqrxe0iZ913tcMXdLymhAzddIL
a90ZGmpbzUcRlkzTLslsPd505J9tTJcWCFvttJUazqshA6+y4lRwLgTL7FVtjNsMm1UHi8qmuukz
IvIYGA4eGORUCHjqbSi5Uj1mIBHbfK/WforCAufkyvzsS3c1yZBK9h0gV3RqHecxbaiFZaKvzKlW
NyhEu99e4qirSApMr0k8p1fUzI+W9Jckl+T5M2TjdtUGDiK13Am45nmGlwOxWQglvGvkuqvCh5lR
Dqw94wybmdX3WzCG6UJ1rnNwTdNadmEabssAH7+RjpxXZc+pSQADcR70UtH4NDG2Yq8wnlUY1ueq
Rh0qlYug2eZ4QMt9GSvvBcXnIsAs/zbB9uFhh3ibARvWGzCIT2PngnIO5MAxRR+eGcEuZjeyTFP3
3iYhQaZufq4IwgIfjYcGBlj+/5hz/t/QkmxKQ/+He8db9o5/+ff2rS7+9G91+/kW/Ioz/+23/7GB
9L7plmlYf90yOn/FmRu6/o2rWMI0l4blCvm3DaRpfBOmww1uenOUpz2bhv/AmXvfPA8wkcsO0rMQ
mxv/zAZSmDOt/BeaueFYnkk4pLR04JGm/usCEptry0qryPZtUkfsZkS34i+/8+0sRp32ZsVl9Eq8
b0cwLvPJZEyifVe3ATnZcK5IdkN4yHNACMP8tOv+Vbrd8Gy4EaMM2TrEVigEH8LoD0YGmjlJpQDU
pzPz4ha5GGOqH5gs6DAr0S8MyImu5RwnXjbPWuloeyNGgJ3kEQOrsn43Q5T+fhPC5G01dkHdbCwJ
8oo6w2JV+mVA+fpvX46Tr7fENUCMEbg3ifd0Lzy7713dCB+Flg93ER1bXkXRY9KX7MVGBRPXsRad
1e80BqErwkMfrAxxfxUfssJ7h2QH629q35s62kV6GpBjJmEzVC2SCkZCbttRvCh9EUaED5TBhUgc
fWOrgkd/Jy8NAQulUTyTibdUtmVsGiaJi5Y4Rz+ECSVQVnmethmawiX5MTjksbzF6AbtSSCCtzIg
rRn69YoMBbCU+EQhzibiNWUd61vJ7UREBHV08JZ54ycy4WuuNa8NqLOV10i4yGP4RDr20ZPQDzBg
ejsrs1MGR8W9stxT16l23aMrHrpBznXpeUTmuE1ivLrUdsI0V6URX8yJCdwQu8mmxtmQew90yaeh
Bvjh82BeDBjDmTaofWyFJ0d7gx6CfUtn0Nab+DbT4Tw15id0BLiNNO8UgaB45TXRH62wffNDLz2O
1Fkxox1w9auY0JMFisyHLi2/yy44VynAtgqHeV+zPxSEziWoTWtRwHGcwXh5Os/GzexUND9CgrgW
w+g0HOCQgOADEPk8dnziRJQxOxdHREn2SqQC2bL1Gkwj21iJ7CpimFV3DjhHYIoZBLjNYIC2H7V+
FfnGVZCvg+R05VW6gTDRIMvJ3phVTM9Q52cc/Hz/zelQVoifLE9bBFnxVoxZtmLjuE6taBnk3SLt
sicGWckim7y3PtTuvkjFOjL1ZLgNmurZE9T0oOl6ziTjMUxGUjzM4S4db0JnaNY++vAltC2kVBbQ
QVJQt9MpstW8wjRviqzloi26F1yM2NLH4+gOsC+HcJMPKls0dffCnXdG1nN0pipdS4KrFjFiFquk
KGSgtjVk82D2JxV206KOovVM6yv6xjub+hcX8VpmNuaHeDjrrAgXejF9eFISnjLYZ43Z6DXK+s1I
a7dpmvZHy1jBoe5ewNrSlzVeNixJ+gmMXboX/RvUQQ7o4J1nJMRDdlLszBkMsruohvshcgxczAgr
Vbmdav8Rj8aHYSLJnDrnHA4WwDvsu2Chql0ZDUyskuloFnI86l7bEJwy/xBf5iXqGRKxayAIXgNG
lffGvgJKvCRA7ygjJ7oWKfp/dAO3zvxOn/CYWAzxt45E/+e79XRoHIbCvkX0KWe7XOaRRsPK3Gml
dLvl3948V/5YP9mBXuGT1fHRgEx+Sjx3XGUTTrqvnwWT8zZEgX7NTfuldtm3TLX9o3hwQuRDnunD
3wPHvrJn2/k4wEtOngzCMGFYB2ctrKxly0R50bsk/5rYW9M6PuQ1qQkl8DkC9FBzY5Pg2hhoknx3
jRLjnoXPUebqIR37A2I31GlYsScQyEvMcFDiSQtcVzyH4hxVuHDIUkTAThpLVWIg7WqUyKgzdVIa
2XKHG/bBt6wbaoab7UYZ4FUT44FcNZ8Jy4D+OO6nNQtOkGZExqi0fCBfF1C8a9AiOtya/b0fMuAO
x+AN0OUr6azk5MF9G2syj/uEijeSwJkjuGE2oXOLqEInkUQdAoym+NA7yFsiHRD/spsh62WV8dmu
R9BraInZGqJdHzWHYACeemuOVsRx2Be0sSf8yNIfSNPZltn43cP9utIIKgDTLOB/a3svIgGwbPsj
+R79Y5+ZxECB+6nhc16IkArvaDSPfXlKpn589SWR9ZmNswYGFRmroaOt7CIPb4IYDEaWdt+H1H5o
Wx5lTRmMx68X2SJNRg5Y6ZrAYxIY9m8/lDqYiZjw6I2ajzSrVxWfSKPv0Ew/sWId2eZwzyg3ZduB
NfZIe3i2lVHcOzppZQWXVuQkxUE1bXHwOSFA26UGQj01XgG+33vGS5W3zWPfxOndoHt7fIPFGu1m
z0CcTF1lvLS26915Cd9/M7SNrSEekkDxkVbR9Gxq7ge2UZKBovEjcotyq0kEzJNkn98qoBlhDgoj
c1mupwRgnTIxtKcWXT9NOalMbH0h5dRnt+FynCjr03GKvkeZZhwmN4sWXTGWx6RT8VqRq4foFO3D
QmSIS52sBJJVFSc/rvyDYphHBnjwQBr4e+k7y8GzwifgrjUDSUkOSEVZkjoy3VQNvsDcEMDdl0QF
VgXkrU43r0r/4ZgEHFqmNj4E8VRSMWv7OVvqyIDQOYzVOayUOuoBTAkqIXAZofCPkJvOQnTjKqmh
y4d8HYskcNUKqPMTIXrBCY5DdLTJHgIjN12ZFIdrcx44WjV7MdwPx2oMXrnpsCLFoAcyTf1wqGuS
pn6wciu55/m1pjuviTWzJx6BHrOeTPd3ldZdRk+vD9kPr0fdhP7ibGdivCJ4I63EasNr4FXeY4Ph
DpnXA+LLCZiiind5RrpZ1WnN0SplyJzeyTaT0Qy4LpsXIiywUHNbndB0yzvNMB7Zr5SvkU+wm5Yb
JSZcLj57UOi0FQ6A9pV85TvdR3jhwUUHcqmjEchqdl1xbHj3dVAmF6ev9wXr2qjsvbeqzRr2o0Pz
3XQstBte7F7tGpziaI6gwAtrr9tsD3sdzgQjqgTjSg2AG3cB24ukfBrwnO/LyYVdXNsd0xMij2MS
Dve5GxCBxu5k6/k/0n4cjl8vyHL4U42DTurMWSUI4CeZyOc2FSfhFxKaTd9umsEEap17jJzwTzBy
y5INTyXWMeN0bCvArUnemDde/ZopFtSxCYakEprFRr9Doc4YA0FwvP+SLP5TQVHn6EddNMXP9l9+
aYf+/C9/z2v680OR8b9/+Ev+t3/QL39u8+evPyT4LFZv7dsvb9Zfwsy5wRnvPpsubb++ht9/5X/1
J3/XcP4f5J3EAQvSmv6RwPP8l38foh+/6Dv/+rv+6K/IhJI6yknTxHkrPfH3/Cf9G9ZPxqOG7Xie
0Pmp3xWepo6MU5JLS/tkGBbosr/1V+43ywFzBKKFikV39H+K/+TOWtFf+yvTYsgnXVo5rGREKfza
XwHFAVEd5MHe4dmKgUZhMwg+bHMbOWO20kT76lkUdFRH8zQEBQRJcosISUQdkp3Ws+z04xp7HqoJ
wjInhDIDvM2s/Jgs+Kshxiyhv/jZR6Nrx3FWYGiINiF1mJ+hNu2cLAMmoCz2WcRPZejJNa15nmZB
R3KZw57TwSGsqAzva53xdifZKnNUMPJlgQNLFE41URTOfFt7YY3ZCDdeNVBCpp67BVKP3CrMDB4F
2qGYtScNIpSAk4AqMts4HUoUUenuYuws7EXAdxFJ9f6tH7CUG7Ky3iW2Sh/Gqa8Xcla+kNWxlbMW
BrX4i+aWO+9LJTPrZUDN/Gg0LT9NU3Ot7RZNTVI1uJgVuFkbgU9aDQcyi09gKPARzKoc6V4bXUEu
rY0D9mrv0tMALZRKU+rbKr32kGKodIqTWyaIwzziZkKKcubh1r4KjedwKrLvMf6VBsYpcHe/XGdW
UCwNVBk7LSIbI5I3w6w0KpEcabP2aJpVSA1zHQe365oCV8059sU2QbTUz+olsHvomBA0+bOyiVWk
WqfFRp81T+yp89nJiA4qcFnyIo1KZo0UX3nJ+hXdlD4rqNSspYpnVVU466vUrLQaGQntwJCAQY0I
SW/MWl16iQQMpC0lJtAJb+5+dO/WT5wYz+p49UGA3PqFzgpbWC2sCsxwOkEhazPrgmtbTDdGjynT
7KW9ti3d3SEOSTekFN0mqtdPILXEesIHv0TPEFFL8JfA5topJEhnA1tWGWU/+Pom9MXVuGKw72zY
f6DFdOsUS0gM5MEqXjTE0QCrgxa4xbgSzCHO+VCk6xFy1RpTg7u1RGysKUyNTcpEfc1GkyqJ0eea
fwTOOLyaO0RENbFb0AK7MbhzcdqwXIeK5U1kkQtyCBukfkxFlbkmnWdXZ8hVNWPYlFmc3gfTwnDF
jeh9XBtlSKCFZt/YhIDH9bs2VP7VxqMH5IS0704Jn6Vdku6HDm00LF+bu4Z9nlTUKgkJs23+aHp2
shBdcVaoXBt0QIVNhJdBw1g7xg8Siw8mksltbRlPZZ2CihoMzGiSHZT01LoKwf4HfA8h5fb6JTXN
hT5nIjldyg7B7wlqcN13Y3TwYQKipa3I4fDX/cbq63rTVDeqJac+HdQGcc7b5BFWw5p5Wdc0aaCg
8r2YynstpdoFmHSUjceHLnNJ6gJapMjvia4TzkdN/K3jDvS7qQ7RyqtXfRIOT1QS2YlC9Qjh6Ocg
UgNyau2vkXHDFkl5FJUu2aYJ9q9FmNBWijloqR0kEGbXRmATYmNjFn4WRRO/eITIjZmJKLRtdiqQ
+2ZyrVM+RUu9NQdCJbK9YrNv0YdXAEeU8wFzZCGLB+vqrxEnhd73CQM6nI3V4GGNat/jS8Av9sD0
yNinK3iImr1qJetmMF/RRMmDKPVQVDDpYnGO3RsfNN9e0wmkBZu2KuwgX9XEkR61NliRD87NZDT+
TktHkNL4jXatGJ3dpLSfYZB/NDJOCahUVHid326TwCuWNvF5R0xV1rIx0nCjnIInd4ACVS9gxLnh
U25n5XkqPbl1RpSfaZKy5b84rEiuMNe4nIRxGrNjgn7pKGZtWzWkp75j8eoFCfM2MmhXGcvONdpH
ltdsbjdar16ioUvvHaYVoqmKN6bJ705f4RVPqEPtoYJeEJIoA4TPK5LxaMli5Tsli8dGa0nSeNH4
w2DwA4LpxT2L8+Js5Ub+28vgOGgRoZCjGrZu2rlx0bVQLPFhOstyClFO1I8RpN6ri5mz1Bxr78XZ
d844j6k5ZEIUKEDr2vJdxpa7bSWxEDY79iAv7WWCUp36DXWK9AP0zC0ar6wyiT4x47euGz8qJ3SP
Wajk2ioPfhpl54QdKTq8slmDXf0YVbf2cyU2iAXJRasa54hKhvyNIfxui1G/D5yRkysK9vgfvhPV
waUGi36RVK66iWgAG+HZSCg7/RSG8Q13wc7CnsQbrPNhV568cItbKD0lYZSeZiXVkgW/sar16pFl
onU0484BlU+1bPT1tbPbN85Z97lAilypLU53rv22B9bdwjio4VLEfKVbRw8fJznAHYVOFAbPOQOq
g8S81g5AnIgHStcN7tBuqNft6IRrNUxvvjtsVX1MEPltZFzDLgPPMCVwz6lktjI/jDqGtqwcX2vT
hBlis0UjMW8ftSgDtYh2HSAUu0SlP3epJnduQzagIBPSjVxnx5cbLN3OtVaOmYI7y5yHKWSIZNRw
+t20nJZh0pjrLmQgvUgshm+2VxwMi6yj2mjVQbEhRPmjHZFlflieI3ZZTDBza0h2tpiB4TK1x0C6
9a4ECLJ0rZbYDl8v19JMqPGZHd5FWmzcmOioU9zAAt7MfcHu5VAGkPxs4sT8mbDnhbmNrKXCPmvB
ltGIx1k0ufOdmZ12LUSpL0ybIRDy71Cxctctfdro/hAfRpwzGzbW27A2ib7NPw2qyh2YCkFMiYGS
CYGYQ3DAInfi5pJNzaqvYAp4Ea2S4yHxHnufEZylM8TC69kkXbZPvcrcVAaryReTB+xt3menxGcK
lsZtcVe4+cjzhC/SyteD+Mwz1zoq7LG2Y5ZHIzyRtiF2tdU820TPkMrZv/BRXUboZNtypH3qWj26
MUY2PKNqiU1HEWRK19rEfFM43HLtFCDNVgVaRycNxaWMgQax9orXYZQ3K3wh8R6tJeFrTTkgk4nQ
K/MtQjWVGduk0dRzaKNad/3xNYwKniS61u/ctG2fg3BcDBAaD5DdChpeVJ1fL6UfVsh5Z91kSo8e
F1r74aebvDzMkhhD+O99ommk9yDNarPxxkFERaYbi0QjtOYPrYpv2iSeFmQUvRZjWDIDXXYkJYHL
avo7o3PkbhhbpG7ovZbCYiVrj1n7ZCmD8hm5jtkqhtdm8e5mOindYyeQPMAgi5k9PuMqb0UYXp15
l+DMWwV93i8k86YBd0ACIIPtg2PDDyAqDk6CKnEAGrmzHlpfsXkNh+dA0uummfk5RPVCSew6DDG6
XWbmAR5TN9z3yGgoOiPylnwRvobDm48E/j4cxR0ggG5VWmF08iP+jTG4H7B4GTyk1ARSU4Bx8fwU
SjnaDW2WUbVtbp6MeXBsDM3RsDbYvlAV+763rXArQLQh43KaXsBiPZUWdZ0jUaiQJVFC7Gi/l17Y
kTIavcXj5J3Gvq1R2hbVnjuPqVVbPmIfih8gk6K8U0G0qGVm7XjSxM9IJBfKVuZj6UFgL5JwNcGU
PaInR17bVmIpxwFrBULfJeuhDg83D4bUx6CKzxwoE6LmdmqCqxnkDExsxFMyvGvExyzzX4G7DtEl
+/UyQYuzLvsCFgkq0+Xo5kjxEnKz5yg+pImVs5nqBAklQJfMcuz7LmHY0uk2+Hxfrm1G4Nui4gnu
ly1OpNHhP9V3MnTkJSR3ZVGqyN600QAzLuCDU6nmHKbK6pdCFBLH5uw688AiIvCBsU7IVT0Ic6MR
D5NWJebbBnU+bDVAaxJBopSMg/wa8YN1G+GuWEciz0BPh4AFWNpYdXbQEGrwfUWjHOio6kM/69Zl
1W91TlPMU3hIuzZ6RL50NkNsKQy9VklJugGJET9nlQUJB+itRuehED1lTW9/l01i8qjclJE3nEFq
noCZ4U1SrxFzoXPgx3dKi8WhRBWsNW11dYLynV53Fwe9d5sO0ICNBhk9jClnzaMCKa9qvX0fhC+D
NTE1ndCVuqbDwgQxeTyrymPk5fasMzcQnMOzA9GPBJ3ihOge5qzESvQHLoKYlFGHgiBI8pOGcIPp
e3UmUMta+rPCfZq17vGsejdm/Tteynidz5r4eae1GWadvDkr5rEzWdt4VtFrPnr6eFbWg8azNsWs
to9m3X2LAD9HiO8gyE9nZT4z0KX40uoj2i9n9X4w6/jbWdGPAvAgZo0///Jg1vyrWf2fzD4AAjlx
BMzegH9+QPN/M3r5ZYaz/Swub9ln8x+nOP895zOOEP94PlPMabjN35t2mc/89rv+Np8RpmT0QaHO
MEXOk5Y/4ry9b87cKrvzjIb194zu/sOB630z+F3Ck7bhmobp8lN/7L+Zz7CQMDydvbrnuODD/5hR
3fy212a8xWfOzOr393/Ku+ymwGzU/Ov/oFH9T/MZvjCJ0xf/rW16Bv/gv8dzN2aDuhGn764PNLkW
RTWBQTPNI8wDZ9X4dFPk3K+doNM3GYN5FMZOtfOIXMHH1bFPyx8cSXXZR6s6hE4VCkjPbWxegpy4
DrdHo1v64ASr2lS3OuuxpRY0bxrPqgVY6vZEmPaOBTouGcObm4VEnhMEHFkAh49yFvrPRwjWYVlC
yVjIubWdRES6VmhLSDx+h+FeZ1E22YSWJNojVEWsK3YNJsfQlp7OseXUPLyTtJNbfeDsl8VexNF9
7jZ8UWMFDDIGgKeJLUnlgCKaNvGZKZSgsnztpDEP3bGCyTyLSIyR3qHSs3Xuc4S4aPhgwn4weU8p
dD+IOuOeZ1u6kuNTmWoo0rOD3RvNxa+nboWcoDrkoXmDsDdCiPSkdRVRcmI6+oUWbI2mzpap5prX
wFBIhXiosuZl4eSF/UNu4Wxtpk7Dv9VfHdkV+yLOo1Wbdnh4Bp5/HXXcLiNCYKUPToasSYGAli2k
O1d77Tsvv7WXoe0GmxhQ/9JhwbPHvNMvzLgC09lDzTMmUDqd/xZ5Mn8zgvC2AhB0L8P2RZRWvREe
K2bfKGAJYWRZDaXb7YJJpzpwc9pAipuEp9JxxHk193DE6S3E3NXJC/md9Hhzt6fPfV8xd4B07k8G
LSGeV2bgc5cIVSbc+HPn6Mw9ZDp3k9bcV8q5w2znXjOi6dRpPqdxSrZdRDhrP2wZQHyXWGM2zoii
HvU5Y0SNhJ8sZPvWNUfs5eYduNydLQtxQQqbbNBmRyt2JRoskJQkYj3XD2TxVqscYzbWEi9Z+6bD
R++0JR1azHUffQfKlrwKlTx0ccka1o7o7ns/PUfhuJpsp9nUgT3bf7CyVXZzbWAh7RJpmWsVe1hA
uXFXMoaOzULsxyDZw3KfAVXu2DgnyXGakyMhSgTLIhKAtkVGP1YhrEsBqPYOeep+ZdhrMDBohsvh
xp/i4OqWng/8GSRwmPTtzsefRFZhGt42bX/1SxWf7VHetpo1J0/wl3RIWHK3OCRVSDC3A84Bp0q4
tAWeRW77Wy3HxWjNfsaiv/Fnf6OmcV7ms+dx7I4SC2QzeyELS/M2Bd7Ug8USpJwdk2L2TjL89ZaD
VT+3s6/SIRoSm6U3+y2hEJzJu/KP4+zFzL9cmczm6tmnWWPYbGfn5oiF05m9nBamTkMRzjnqfQDM
/GYAd2nE9chArtKXIqldkr0W9RSKx9SKnyETpeDpxWyymS2wXGkKa6mDxVSfvaYH2aBbTeISzmz8
IhvGc970aWF6QZwIiogDGeNqndB5idnLGn25WrG3Jtd29rp6s+s1xP5KyDkIltkRa2ONTbHI+l76
1M2eWWRD2QUP/MuAnZYr276wwHmY4na7dGfPrT27b33UcXHLFa86DFQiVtsEq243e3b//4n9XwFm
fJ1g/2ifcuk+VfGn0+df/mf+92f277/vbyc256DtYV93DOu3Y/n3E9vQjW+mzrLftlH2cypzmP+x
UZHfEE6hFDf55kvXMQBZ/H5im9a3+bRm2aIjMuSUdf6ZE9tgv/0fjmzg+bruokNwdP7/BfX45cgG
yJQUoEb3kc3JEuWFxTVOPJho6k1tKG3l27V9CBxe+q4i+QJ2FyEYeP83kxqeGIb52jLW0Wm23t0Q
hsbRQCGxpB3fuJS0l9IQ7gXJz7tIwNKwjsk4ZK8+kSELN9bNNz9pn9BV2fdFa8o9UK1Aes0hzbro
JurHYqk1YfhRhwzgevWDExHxUcm0lTxIcdfSB+xDnUq7xY92p+YX+JYZUMeth9cIANdjwGRppbpn
LGALnj6kFHvNcCu9eLzNCpmtKqwfm761h9uvF8xeZ7eb2js9rK0D91W5mswErrtb3NuFGraOKMUK
Dkb96GWe3I1T5S2/3tphMq17Zzz6pex3rUUIdUtTTZ1BRB60jeCGuDlI0zNO0lBSHGxLvcqmQknR
h+qQ6lEGuu06xTYe0N5gozK/KBtgoQ7xbO3WMAdROJKXaUyk+ur0lyrqGbtplXlKCyUvaUn+KCes
fO/oHW1r0l9CBsFrYanpMMWdvZM8DyHsBvhlx3crSV+6zMdYKmVG8BAv5E6po9GCUzCwJgpGjY+O
GYYPmvGYsrjdhMVwoXhAZRzqMLxU5MyZguIGvTHYtwna6GTjATXy7NzKxN6IoHfJGMLFEpWHXlPR
KS0V2lmDzTT65SCJD5YAJTK6K3ILAUv2eZlz/JhIasCaXH2V/mxdAciVFg5FXPcztwysKgU4+NKO
sGXHhK4wKb34eSQ3do7bJNcq/IZd8DhZ0OU0l0pnROKit8H4oJyfyIjKpVZ0w0b5movPJCRsCjOm
mjryuIalPtbTnS0ZvcDmnoNIOOtiL5HrIszaW0HVCLQCYKlFjsKtcPEQtc2W6999aInE3cYdMQRO
XcDADl06akOsrbxGp9+bW9VJ98bIbbAGRaNOup3ZD+Q1BSs0PfXu623nJQIgwyxkSrTvtX0v2gC/
4xycaGvFmjg1BtkhRExfp1DoIuNVz/3krFlMBDlxttY8dnQF0X61HMcD3OcH5snV0o/3BYILnIZN
fNUHD8x7hFykd81qG/Ri5ee5cfCc5ETkSLu3ehJymbmxDiqQQ+Dz+hTusuuG9AEX+gu/bqvGTRFk
MXF7bFRn6M5tkmJd7JV4isf61FLwZUGRL3u8sewUHVAUlECGVBZbTskQv3L2reTWJbphpYOmO3uK
Gq8n3MNuyxKEQPjkOmVG/JjQDgLf9uLrLSEO9VlrtHdoYm2an2fewnMKzmKlyFq4QNGp1pyLzpJ0
30Omx98nq8ivDZso1P6iQq+HR9azYNK5gXbQW3YkrlkzegSUT2oWdgBgN6qlckqjnqujWXn5LKUo
QkpqhimmAxy0ybddRxYpYXZHP4EOgIcV7U3c448Bo1+hbmSetwtzIgIMR92VcxtehfHVT7FLsiFF
GZYMC5PYrDQS46a0PTz6dbMKmLjDOHE/nGHbpggea7N5NxJY6GnVP7Nf5satm40RjTsxfM9Cz16K
1r24lR6t1GTtshossIbpw5HbRoVgjUg8m9XDr+08ZHTsO9EowIS+xfyGIbVhhUgR+/thsh/pfTCS
0VSZYzLLaUmzjCYkg7BzW8syXyvajymW1Omufg5K0hBLVzxxrJDVGapqL2t3Z5hmdnX9EsNLEDjv
KtPXrvC851518WZQEMvwpiV3vflSD8NnhNX7fZrEfUMo2WNFVMSuLjV8Dk3hPI5ecCvdwbl2sgwg
Wwv80/icbqlejUNi5wSq6kb2Oth4IS3LeG8V3s6gAn9f0B6tigSBJVcsPWLuTu886peZ0vC8GXm+
lcnQL4zOjmEUiZ92YZ4UjLy1FmkfNtHqVJMocoNaWpg16pJKK8n8XZBl8SEtObmXSSmyta5SMh0M
5NjoIvrD5Df9IW59fhSGuAO/3mcyZ0A6sucW9JDj0u5ZkSrNzPhY5iHpG3e2semSnES5+aX/64++
3toTT+c6cF+nSGTbbM5Uy+3mEJFQfZ6GQD/n/jKd3VAizIZNNQXGJakzhLTwx/VxeJIyWUtsPmeY
b/W46r0MMq+jv1jCtO9qPclm9ZbcxnbJI8ktA5ovDo4MMeCTm7cPvSj6Ww+V0mLM1a5tR3QMo8IG
aY3yIXdZTbbGdKSFLAlCj25KK8meY4MUQcdy6IXTROx09qOcNaNaNgpEtl+4d1WZfWZNEW9Sy53P
tumn5teYRjiWuMX9Q9+8xsjBfU/h1cALI4mIsQ9CRtomdti9+apaZF373JkdXkCvokvyKApGEjrV
U5OPz/qQ3UbqHEiTe0rAqWJNXbYXs+2JKirxAc2NdNjdj/bQnr+66imtm4uLVAS12SXJrPjEbUNK
CtFLDDLaXWT1/sqYjdgucY/M0UMEsegAQdmeeKJmN6SaACgqUGlrpftYZ0X+oDzSFXMzOrvKZs0S
6XBJ0WChOQOYIlDJCufSlhMFUQJ3i2HdHrryQ9/MNINAPoxJPp24HKZT3XvjiScloCKLqMzGwzEv
bmLXHTbxLGwODB93rKjKLaOey9evjhWH2qhq9CO6AkEkZL3VvzchHFIqQE7qnkD4KbO6dc/CWBom
ePde4vQ3pwcCszm6fIHgnrVeoucPvVUxoxXFAgd6jOiEtIPOEZC2XMwK+lBxK5GgZfs/UxDpDCOt
d6dOy6VZEgCJ4mzOaIrrA1aj6reXaH4b293VGPJLqgU/DE7OBcZdmzGu/OkNo7pJAwHEBeJaPje+
Q9dPUAz9kGRTricgKBkaBxfIj09vO/qnCCPdkgEs6d24GpdFx9ZLcXmH+TRunfQ1J841iTadjOnM
oy1144jGt75iSHiV+XQ3GlqG6R0cRE2sKt6BNTqoYTfaaluhZ8ZZTtZyOt0nKZwhnG2L1EPU1kNR
TMGDhVX+rIzqLuzS4chNsO9MnpJOZJ8CpAJ+Ntx54/AsM/3dtbN+lw3Bj/9F3ZksyY2kSfpV5gEG
LYABBgOuvsH3WBmM4AUS3GDY9/Xp5wOreiarekpa+tIyc8gQJjMZ9HAHDGa/qn5aNCSJEUpinKBa
149mSbG9HiASTww6OCdsgezbTODzU9V+py9z4WGj3+TktpcKC2VJFWotwzsNNdYlb1wGZrV1CAe0
5SQpzSvk9q8Jww/8muWTs1j5m2+B7KFvukDn26Ej05BDefUdWP3qFpbUpszkNXDAZOeaGrONqeko
tuLlRLLep+hVn5MCtNjQYiHMVArNg5A1/pUINbst62O8/mtFaC1gQmjSrtdcljGh+mY8GMIebok/
U1k7ZycsmRR5Onl2bVT7Hk4yC+iUaE/07AW8PdmVqipnG7KHudiZr+5h/hkj416csbnPwxw//vni
p5G7cQzvfYlI2S1WJ6jVAXvR84w8xCSkMyL612T9Ei1w56mwCQ9Ylkwe9/7wNcEfRLINjn/ka/DS
yXUiFCP7RLOnG7PHet0dgUuuPhIjpzAJw9LJ9JLkI2adcLmfbbsJupANb42y9cWhb3NM5q+FYN1z
ne656+vPSmsIDMONdHfBpGhj9+wPudAMykJA/+IJpq2JMlObItO9iABGO3U9bHNKq6h0sJ5ilSGa
eo3x4LgoDhzU2nsEaSwYOqmuS9SvWhp5TAgk3d71DCIsWqbbKJOnGc0yUmEejEuysgHL5OwRiOAI
sWn8PA0cw84fQ42o6qajS5uiDakodq2NH3rqW6/NRzFHdYROcpnrEbhpn/h0VHCo4wn7PpU+4HQj
3EVN8jkTb35POcvhJJ+8p9RKh4Oq2ZiYXrb2g7jPPdnA3vbG54RHzsnFU4QBFNRO2zfvxI8PRa26
79VblGly2N3CmgBP9D5bGpAN+th3s0El7MaNTHufEprCvtv2cpPLQnAXdM7dWtP/s32fm9m6TIkT
mHm9kk0ptHNsxCtOfnkyGPcmNHNsTV3J62OLSvHgsLGNTBydhkhKZYplZRnsdVYx3TKammWkSXZ9
XQx7Z57wERYmcS3vGSY402UiXkG+TAtyaLEgcvOrMSGqBaUVY5GY5qCijZdNs/SeKfB9lOScCHHq
N2aZADR29IZlj4bD4zfvoUax8HsHsFLGnl1V+zzZVHUNNO01IRiZNIJ3n5rZD2u1pZV630VGAd+u
oYckHPV1Fho6WuPuwzBdTnjnKGPjvTAX5mnLKidNMT3nE94JD1quQcFJt8y0mix4oFqvoWQnQ0bl
umvMZtza1pueSizjmBoamCia34ABjxGyIv7vJENCq3J2ZGPNo2VQL9XkqSN4fEA1BswpAGRlBrzb
r5I9qMVLGKtnK+qY54VjkNfTiS1beBuq6Kd2xodWZp99bnkw8kd9zr2aLXqNg5+nF+3bEx6qqbn5
Wf49ynGkd/WYAKqWt4I1hSKhFEIXP3ZdLQO1nZ2/AbsH7KHpskOPg2XrJnCWmrA+VGNWPmQOudVJ
P1J6MT16UxLtvIyQ8WAQim2GpT40U8FEoO2iy9CzUdORbtEko3Hnw6hlWNlVF6SZ6vLnV4YmCUFD
8QseHtp/c/2AlYuds5TFTaarHdUQmJoq+8oEeVsvaL80Pxpba0i/eCZYjcwZ28AYxnGtbDS2Dfoe
aCbFWJhy9wQGyMlyUp89DO+W3fMThXN69kNWn7RDi6AoJtqNDb2gBvX0ENW4tLyYGYHvFy8F1LOa
xMuXcv1Sm/ijmsw4FVY03zr2LztH1WQcBHgs+mlujHHDXR1l3tc8ap6UqYtffehTfiLaj7grMKvO
K8KtHc65P03M5TP3oG3pv9h6rPHGD+wA3Us9qfQnSxgF6gyO4k5lz5IhrV1BW20HHKFL2ZVfFxTU
2P1RY0X6MZruS28341cOzV5aOLs8G5qbVSOg26lXHPoxp/a7K2DM2Kr71erPzLGqx2bVaYrayo9m
VYZHoN/zI+a9jo96SL77PR0CPSusKEbnscrhYiCx6gdeWE7gZ80hwxjf9ogw32w3gYtiM/2x5xZz
QbWrk6RHPYDUrtxsfCVYne27zvtBpkPt7Im93DLjpwxLDfCQKFgKhxzFoJpPU8MS3mt3vFtm+TyE
E9+ino/UxFfnqc3q8zKtaFkcsYzOhs1Y9uIwmKrfZ1D6nzrPftQCdaprlnZfLj6gJqpe8NTpdJvS
E004ai1YEiTEZoCekag67kjrsSQrue25qZ9Sg1E+QSq8k3779LffoiD2PkixG5ic+awAbKyql1Yq
m7w15JiF2f2H1zGMnpvEvpZ0gL0KyzopkZ080xOvdQrsvuLktrPS6cNJrfqLHWff8HynP1uru7vO
9HuplP3FS6r9AElHFHV9trkrKZ+vjkQUxQtrOjs328dn2hprZrVrvgjJNKp00yesYrib1Fbk6bdE
9q9wM9oN4D87ng5MM+pNyBV8iackvhiTq+G1rofgTpvblTNdY9nZxL0JnycGyupVXrwreyA+qqoD
Gc5EqMjtUUWK6yd3+udmwIkZxWu9n1E9hfEyvmJC25TCLY7tMZtydsJdQTmh4xRQZFX96I80arr0
6PYLPhqsTRyd86oL+HyPdtp9z5bmxOqAVxxuVsFpPEi87DmmoiB3jHjj4cDGR9kRgfDNSzlQE4PW
yRLSUZJV4B2hmLDAjAwBCGoszhCAezuGtS5qGAaJ2WipD24zaIJRvU6QblTXb+g9mp6E2cLARY6b
+/BIqyiVNJ1qH6JEVVdaec6LO2W0sWUMp8r0JKwU2Qh7uaQQJW78EJ3h0MlpOeu1EajBx+0ZRE91
0bwzV+AnFftqojHFi9LPAeuR7DGl5ji61msGZi39l/tpdt/Z/E4PgN8Aw6hk3ne58AiQWS0hRfpU
1kKSdmiPlOTwMYEKLqcxsMcIZ1oH57Yp6sDDj2YAKjuqKoaeaPf6xXGNkkWGLTa9vQkBXgfvMrXM
8bb3IEIxDzVPredjCMmWk0c9y6V9j0cjDqa+kGxaal4HwPht6XqMfMTUm8emZD5a231QhPj0LMyJ
zSLfW7Oz34iRPUgw8VO/vIQJ3mog/HQiEA4gjhrLJzcpblWOpbo3Fz/gidhRuGReUgJiN8DnwIdC
BWZGFRnMN8OB3ut+lL0yDp3XZbfCdVZxlzerKPoPxSk08LMRis/6r545nOLM3U/TTNQmMx/dmUlf
P8VUI+ZxGNAeLbY9sUx/bNOHumWjFw+BiJr5PcrCbaPq3z69I0+Yvdfij4gOFqV+WYCQ6aSIwaAF
UWtBv16/WE37sTTLGJAkyy7dTLeO5EB6oWyVwPef35z//BLCe7h32MJslVG2e+jB1cXHof0o0jTa
ttOUQPWZ94iXxUejCxva34dk0HlKrcV9XMREnd1i6R/LDOUrcuJ3084rzl7Ew0Rc/7RK5dPH61On
kk2Y/VqJw2llPNhZGRLx8r5xaTlnS0n7L1/+5e8B8ylgLK9IPjj3EJAczf24xwdsvfmT8961prr7
lfKJLToYZMvwbamo9LQy/7gY1IOYjUuDY9d7Z6/r6CkoNSbRqudjKsvyWUqTopTplhbhzB5jWfBm
/vmCM30ha/i2Pi44GbQ3kU83R4Tq3DDX3qAuV4ETpc3V7iXLfNg+jKGYoIbSKIYNGST0VE23bD27
Z9K90pUcuDS/3MkSEFbuRiBTbSWB45MC98iDnEFN0q7sOSivoCfYsNQo1AMyczlH4mxXMY4pO4VS
oxzrDuPIuiM5ctc5CnbJMGe7Trj5ZVCwLx051DuRKyfo1ZPVVc1FUC/6ty9tZMbb/14N8f9BQ49w
vVWV+9c8/cf+1/fsH1kWf/sj/64Muv+mhDJtKWmrIk5l46X5P14eE4eKK/HQ2Fh6rL+wLMx/80Bq
+NAlsID6vuA//V0ZtBANHWW5JmZdvisMt/+SMigUWIx/ClvBsXAEOuUK1LBXosZflcHahQ8INg6U
RDU1O1ZkEsIo3QxVbUavfvw8NvKd23J5iER28V+qMJ4ftFExRXbtinOWWZ4EcPFkpYzHLYyJ8A95
fGWQ1yuNPO/oUFLlSAnbUCb3Ls2SfbYo5pTzbdZLRJVuFl+GqKULmq4r2uuvdcX1nqfM/kEH2tQC
T2VAbzOYDdKilJHTTtwRNGKXDsItUX6BAYhpOHz3U2ICMrNAVd44YG1iuGJ4AJiJq0SQ9l8++U+0
GjbuN0Gn7JGa7c+Uej74WjwGzB5ZtPNCzqFu9Sg6aVyYtm97kRQnigI17v1J/OrNROxjv/DOlhy9
s3aWYPG5t2a280MGkceVxLBFtAAcpepYWe2X0h2m+7w0v/FfcEcSjdpFIi7ufMzRvnBCE9Ugy+75
mPBgLJcb5GrCN+JcLWkCenR5TXv9CkrJuilpGjew6y+UIs1BGLOIJbp+6vFFIFza3yfb+HSTNP5h
+QhVCaPDPn1vqzGiWM8BKJpF+wiWwREt5FIvVrUNQYFkWYcVyA1p/pg4oUxdZUAZj+RFoW7ki2Vv
RUhZcahFfMjiWG0Y+UF+qprf2N9f4rqmRXIm2jPoGX3ANq7DgJxZzGw2HKa9U53jYsFRtOX92CHr
xj+ztvk5kH8TsXkZzbzYmZV684wSFDZUq/WURfYH6BOQOefJ85MedNM2ColmqVw/ma2KX6pk7YoO
qRSzHVxaaoS3QlDFxaUTJFF774wOS4luJEDzS45AgqcF3Fvvh+YvVeYg2rPk3aowpzQp09mYvTyR
g1uju/7qp+EO/gyfepq7ASStu6vXtH3bXUInHvYURdzauasPER4VZpGgIFCXhp3qgALQmbN3FYN/
j+a+uQLFICn47SBP3Ms0Ta7t4D81IR14pIGw+ltWfDA4ahzKVr8mre5Pvds9W0tbHWlDMrGahoc5
FeNZ1IzPk7nSe6xl9ELb1rsQNYfT1NVH16iogRqs7K6d4YsM9bYA9sVDfz6FMstv+POa5zAd75qm
0XPiw3+TkR8F/aCiiyN7GMCR/1hPV3qbnYM3R+EeQDOpD28S26x16cCeKE0o5/HK2K97jaErjBHE
mtpKv7ICRodhV0RRdas9t4LJCONGLUyzWnuujzqHYctGg6Ycb5l2RTjCB6WF+wCq9xepb+NCI8SL
P5JoMiKnwCw3epDQzV++G0HCUsoOfCzkqa6ak+ZtzMxWv3WNIlTiqZ8Ojp7bDDkw8/Rn5VfutQd1
w86ADtclXn5Lt5GPnhheGtBYAVN54vj7VoMbbZcqR//puicM5YZQ9alYQ3OyNJa9tQbpWsChX5sC
G5Fz65eifRwErBUjmu4DgicJvTV1kkrxtp7Wqjw85++ii9pvnL/h2TbGMWwhqPf0VZzbqB2C0def
9ZJk59RNT848v4xipp4PsiAdQs382scz4bUWaafL6O7NW97UsJJ7r3KnUwMCBmS8q+n4aKIv1Z+e
CrXQRTGUF8bY6XHJ0V6WpRSnbkwueWvVO0hJ7hcryqgZUP1vwgjLpRbZWRBpvfhz+J0mE/Y1TKRP
a14kqt3y3JpvdJrbV+mBJbDR4ylOWxvfSNNmIutuIW4+zr/ROUcbfbBKEM6uC/hDcho5tX3LxriL
jq2xoOSF13oc8X4a2VtCZxzXeCk5XbwImCpPM6NMJ0uHhwgIbtPmVcD2DqRbHc1YCxCYTcn8zFqi
AFRriH/CsvchMNbYn5MLiVRm9cRtJJ65Y9Xmn2wzD43XRpc5ctxbBrJmnxGpAzU6o5a6ujg7UUTj
eozbJBbljqQCE5nwyYyX4cpR/mUQVnMvW6k3+B6nQ54mpx5I3ofiFDU1x3rFPYQy9Z/zPnsGatYd
3UGoy2wrDKscdvfW2AxX0BOQGEAVipo9n1lyj1Akf+3JgACeIelCyCbn8OLvPM47PxLJ2KGGWbKU
3L8N61MmXniIcSiBdXOqGdKwyWw4HUngfeXgBVboiJ0gK3u0ak5Sc5VFz5K3xWTk/zRa/A1m08kj
HEaeXg7l1s10YqZLbGUCQ5DRgYoLXyNYJeLVBaixCXv8NQBbONy0WlyiK+dS75qF+M5ZzDIEPGfg
AV7ODOGK/DKnScCfFYfcKLAquD39A4WNo5O700GyPNOm/bNtpvyQUTI5DcYE1HVZHlLswHPXOA+W
Gg9iiZxTbGRqrxagolzCQZSM9d5LmGG2Vv9dMUDf5HTGoqNYYKDTJD83LmBTI5rPosz3hDfNTePS
aLfkybEngnvC80ONTVseB8FGQ0lZ7hOLoJuToIfJu1lF5g5cNqPzkHxdtRbFUre6d2KXUStRl0Eh
CNSfDE/zQ5tY824gmhM4SZGTIGbwwkMA9FJTLAca3FKnRa9OC29XGKvbuYrSp2ypkieabKsdTNx6
H8KwuI15w2ualmMiLH1YZKu/wUMMMH9ZX8y6YPWdxdb2G2+XzgMUP7eeQOXUSGc4/S8QjMuAc4HH
7iuWu7XV9tVn1gtBKz9pERpnhy5eOFMIPbZlkA7py27r9xmBDCujdC5CacDIeNOFpJfbTshb26Tm
6lqlgR3SW4370ULwgs3h1xIYuqsZ0tLK8knV2Jtru95LazKyRf219jPG88/hO4iZ/pCYMafUaO19
JiW3RegKz0mvCZR26poNydlEXDlOuvVOcx7doLbOGyKBzq109wmHpedQp5T/qr5/nwz5y0ts80ct
k+OYt6/x0tXHsBRItYaJaEIbirJJ1RUqdK7VnFg7AiXuro+FvoxpeuTy08eiUAJVmUOtMWIu9jX9
okTLvuJbhXkkCJLNDdS0ML3ouRIvYpw/Y1Wb1zjHdFK0a13KSDmER2m9gBYKlz5uHluXKdQgk5dF
dRD8wdXspwSdOiTPGSpdM3mpMX+pBa0LEgZbXPO06G9lFPfbsh7Ziy0PHkErb8HhIF47RdSLwRsf
JBJSJ6DTZ3b1Ui/9RlfFV/wlL9lUpduamf/GTt1T15hPjKHkQ5lXeweG7XaueSJl05kVBL+P48cb
gq+moHrVl/5ZzCyJEQ8blKYInPnPGtVwOxPKBsxpHQRHd/QsV6IhjUFK25y5zEdsfyDT6WoNqJv4
nVn6d9kwxVvm9662CfhWpPASYyT/ayeXHqARUz6dvLqd7K42hC5o8w4+7ilYimLyd+zK7d0isYO1
nSUvKDVpsk+jJ7+Y7R/5HKPXeGpfZ0zGOiO7mPgNEIKRd8qxEQ9JSnIo6gFUt4LUkBjIyNJHYWz6
CERJhM37WcQhmSkts5Ov6m8UedX3qZA1pggfydP5Xne4narMgbmT6K+D+BRZkn0f2MkwvKsO0ZB/
uCJLr+WCqV0nEEKFQklfxztyNb4PIcpPWSTuRjfEAEk1EIsEgHQyR1gzZd8GhOtP0ywwA03lCOU7
2pDrz2vcWLh/XTOVh1q24Y0kIXqZTsIgdDCU0dEhDmYx2bsyWQc5aIqAVbnUlqX7Mvjl9FyyesFw
9z5sIy5ee9tpGZgWX2taO97RLFLHc9+LFMSUnWU0HBr2c8N32kxIKz8mq9j0MnF/Efg79hb58lpa
5Q6k7x46YXkfwPOyKRvGQzNmkiKQtLz4gOeTKn/MTWCo01BgZq8XFtMvSeo4H8LuBuhDaRXMfPMX
3K31paDrgP6G5qVPJn2Ug+3jK3SmjdFNyX6RujrmQzjuhxgCeNm56mLbiXdpGkkFCu9N7Bvut9n/
GOskf2hHIm4du/5zY9FrYNJNeyc0UB/h3N/YEHSPvcFRRKjF3TvD1D22jnxtl0Xf3Jr1rUqn74ad
Pc9Ndk60b91lOIhnqiGfrGksPuS40rMEDc1FOtymjmbQBaDBrVYKlS0cnjy7ePDyRXyUORs+c8Bv
nT4Y3th+iK+gjeoP5S31KQKtiAZHYbyfc5uWA6WvhRuxVfSeQeTCzqcCgF0uwlGMZZ5epp6QSFjv
+9n/ypLk7mVR6At1XtSueQyhdT+Cw6dW/TB75DN5nmykYdvPdgIJtQY3lrUTFGvsPHw057gn81wW
rb739rGkvA05D8UhxGh4SUJaMIfxRILzDeqtd5j75jzvaHitv0wpxbUcRAPw7uEO2vV5Do1h22Mt
Z5tnR6dxrrjIfUonNmzYfHC/0cwkCyNNMbX5tqGKBLHAZrfNaBWv2NUr/ATc2XczycP3gYsUJDOh
xhR8E5bZ16ROjxGI/KfStfZj2OmbGa1RUI56sMQ5zykgaZtY0BPdWuQOoExA8a/gNiUtho6pcIaz
8umbGHD2c/QeQOPDoPS9ND7LyicfMZT70Q3pQ6Jg/aEcfLwtcyHYPhnhwUaoJZKAbDP7fh60S/Le
0V6E0cGSAbBXji/5zPOr/QSpnW37guYVAgm0XWj/BfuBfEIeYkej+i/8QPlLNdqb5bcVTc3bKMNL
Z8rhSju61bkM3QGYWw0opq4l6Wx187JnQlt/+tm7WZnyIzYc59CDVt92o/dIX1r36oy1QkoX2YNm
ITnqkCxDr2lvzoysO+BijZ7tFqdvWXj9eyiSb8ATaCtIR+bJeHG7Qq0xeDjsaZWUuDWzN/5WsuVY
ZHbYkaxH29fhRTn1Vx7YIC0b3LmNcIrHriIV7bKm4TVRb2sJQ6/C9m1x0nqThXQe9Fo8LTliw2S6
LRv8BUlg0g0Gx2WgUh7isrF+eFEoJ46vxMqTzn1NcHNuQbh1cW/98IfDEq4I5MhSPJzpZ5vxVgSd
mPngawyVxEmqe1njuunA3QMcBsvtmO2JYgeY5+MAOX8ufsW1OZ2yFTIAep3W227BtTs/Z1IOb/6z
Y87Oqn9T8EbcaCOhNO+8rlXYRVJUoLSjgqCie0OwQfZk/t2vVXXROW2p+YpV8OArlCtoQfE00St6
QTVfyhXFkKxQBi5t4DqOcM/WaD22nI634wpxEAVMhz9f4J+AJ0HFXJEPcDuTa5x9OGvwFPTjeFJh
sZOxwohD/47fMTkoBs4ZWSeiQ0Sicy6extr/Vivoj7KpyVyFU84iTeYqnxi+jKbN6zJB8dCLigZH
5Opkd/1DarP+weps9gX/86sbjkyWNAfJskoOaBLiYcrZnfprHsxZg2FrQkyvWTGhnnJNdGzNkPlr
msxe7XBGmZ/xyO6G7GsYI17zHJvxxP7Eb5SByhY/hwy+ajPpd7Gm1so1v5YRZBNko9ZcG3sq4wpZ
lKw0mTfnT/wtJAdnOfW6Hof73CMjJwnL5WtqDoBIsqboCCxCSTB0tPfwRxIrawKxpu7KP/k7gnhi
VXqnNZsXa1J65prX+wOlqdcMX7ym+fTw00hyyWZQ/WxjaquUdG8M8prNZCfqaCxGMOZGe1VwCTeq
rz7TpsU2q+rhqeut8oB13ePphphTlVBiOlwNtp8VGNsbjFLLiXaU19mnPbeKumPhggAJy24AlgKP
1ig7ql50xoLDJpwnjLhQlLLsHMdRe4TcrRhwnBmzcWLcFhCode80U6tDzRZEU8FXGewu07WVT1PP
NyMjH+yZyj68lj+pw6DUYK3z40xnIm0iwvlqCpI/rX8xvMBlLQKkrILnRJo4B41xMTDc6DlZiwML
GgTDtUpwWEsF43atF1yLBrm49cHRHKmQunBwlsgNGmzxSynT4pTTVsj+FrsJTopt2FBlOKRc2HQb
dmvJYQf2GMpAR8+Qw+dl4dFoMvOBcQX+Wpyx3FQPHlDLI8eC6LjmP4utHRPXrpzqvVuLFjWNi8lI
9eJMB6OhKWPUs/5BDOTerQU9GX2NAidEYNLgmK5Vjsla6uiweoRrzeMYUfg4Qt0MrXvuatYdGiG7
tRoyWct6BvqSLHy760GFhzlju4pzEb2SUlEwWcS4ySicFCOMu2QtoeQoce/ab/laTkkfGgpPQ1dl
vlZXMh2Smw6Tsie/2Gu5Zc3ZG35Pd/nvVUf+f81Eo2M4aA7/WkJ56skZfxaf/+O5/Ads3d//4N+F
FA8hxTI9zzH/XS7530KKR/JZEkb2TeHZAnHiL0IKUHBTrrErV5E1Imf9D0LK+q34R7rSt/5LmWjn
nzqJJbMf0gS+r1wmar7v/BMSnIRr2aJDTAEpqyNwUVY0hvmOq1dC3biJEhc1noGFnzhAuoxbipkN
zMNuiIZsEw8VvoKUR1SIkT10N3VE46zMJI2ch2HwnQ38oyRwvPdYLY+N6QYz9nQGhVHKptNELnTQ
QAekgE6alPeEBJnEmbry71nETkExczXb7pTx0NlUHi4bvyEKbNfOjD0iOSp77G5/+QT/LxnxVST7
q6okHR/XCIkdYQKu8ZX/TxFxHM0wI9vUwmGHAkDA275S5/DFxDi6oUlL7FKTurHBoIe5G66aedfR
MvqLww36wHOdWbZTUQaZNTzvxlFs/pOX90+EwfXl8Vn5vDZTekhzhPL+Kno5jci9WcklyAs4C6UA
VBEa2HpCV53nwoKUa9Ryb8oEhaOfnzp1Fpy5dyGHEpauKChD+UP5c/OAhLLRZTEdXDJ1Zwosi7+J
qv8ybY8O9x/eSsxmUOYtMv2E6okC/sNrxZ8Z0v1aTgHzhogRi/HgJ5Qaa8G+J7Jp5egDqs+KkAZg
J3SvkeWuowdlrWkY3FveT4x7t0HX2ZdKJkS12Fk7cR+iHQvnDLCoPUwM6UhZq2KXLJw/ayv5Po8t
nLUZO7Z5Z3LDQIedceWY46khYrBtEQsY10MwsawOiO8cbtAP9CHqrMCwHVDvi/vNq1p7U9Si+GIb
lBs5DGytUEYbRuS7YfTPNluSzYQvYZvPLpZesQxfvIfCNZkzpvEdnxpyd+be1FzC281pLLbj2Loa
QT60D0xRvqoRWJoyQx4BLtYjp5j0GSHJ3jUEHwLqgpdtzGTxICckrMZWkK6L7OtqtEMm8x8mldAK
FZNNmlLvVhQVPBm/eq7uYqjdTSGQFTLGFUDg+jOMIHGTfnhAWrDv+EfjwOg5cBfeFF8TdydaENoR
eBkw6Inaj8goHPnKZwYlAR5GhikJVHkZ1fv/5Er+jzeacqSkE4FpsbIda12Yfnw+x0UEusH6n7N0
w8hgUB5olcCg+ppCvDyM2u6C5wW1kkgI82NDNRt8xai75puV4Pr2abC5/R5GWtzaSv36T16T7/wT
IYL7a9WuWRXRZhysTf/0qkLVZmCUwHnxeCe6AtSnKLgW092ABa3goOGGLprV15b6KTzWO8mOOwXG
6z1bmvrXwt/hI9vradjlNyJtGZcXiSkKELbzDLK7OMbGs0MZ0sIoM85/xvLdzX7bHUIlPJccHTtU
FAzTukJZzGCKY0UNEPZPgtoZiucaLmXXlNd7c4SzZZeX2h0pVhMY+Z5KmOARnAMnRtdYorMgPjSV
NS6QFqsl3rPa2Jp9uiuj6oKd5aSYryBw7gw4c4V0OfreZ2OvGfSx2XkswvojLvyg5S9LwgHdGEhP
Kj+XUvKIsPFd4RjjAmZuBEoy3cWpv4usMuiXzxrtT5l7BbY4tQyS6B4nVqZXyavC3KtjQEnUfbIz
hqO3MUaQAZA3ZNZADp42vYNp1JDbBp1ucNgs9d2a+kJKmM9Kq+8V84rcNQJSkm8qVnsMV2c5kJGv
xHPBLMbv1kBNCKUGEhohypCtoEFXJoVAuyRCUw2Sn3OimYbf/sTbwmVPXgFO5M3TuFpNPiwJiQ3i
dS0D2vBAMZBSC8Wuj8agmP3D4oaUmZp7gMzrX76fRn6I5GrH5tHjMKM53WclW0PfYy2meHn4YfNN
Z+jQevaudtWc8U6cNX50tMOtIpxJ4DdQAzPyPtoP4bKzrhZzR4UI6Te4G5gx5HWzkyNXG51XKXqL
ARWwHamFnEGEzlycOc2Oyy+z/54DDwKjshl42/rslBONnjiWzck+luYuW0h8RtUxThDk0v64xN2p
qdx1mI1I/Xtu1vizuefRiAGBzxQ5lArN5WGZ82OZdkxtyWvZ9XaCaOanPITJxToyOnm5Jlh6zrPs
dx9Wz1iUjl7dHXUpMAW3Z0S6gUmsyKqTC5KDmM+5Knyqw9/tieQ0zZsuFWRh+AYDfN8q/IwOpffx
FGRAqeUAXB4bAM61gyfVrlTEMJSxM2JWc3YYlYIDCVk17fJTONqMZ33GtpC1Z/SH6kc+cnq3fagh
LRtvTMeXuQfAPTIyyi/sOl61SR5MmOe69g7wE/f9FJ0tNh1MbsKE6YpyH6saS6rLXKqvW5RpG+Or
vW8vuZkHKY67iJkZ1Pkqjt9KUx4gLO5XP8jkR8fQT+HO1duhKkkmMCBotsw1yEXnuL3gb/nZFjTJ
3mCCYg7l1uO1u8zqgOPvXeldZndAn2BUwwZMMb3N3XqfaZtrgF42lwFvoYORcfVcRrsCE4QIt/Tq
8bRJnkhzXpCHbrCwdoPw7nVi7/3F3wnH+aE6JHqPmGmroH+R/QP027dwuUR0mjPryYhloKnJBpX2
W7cnPb/QFbFsWzW/Eotl/mO/Serh8iE6ObzTcTYh9DKwELeI+ZzFCmJgAISM8WXqikfbKd+jUn+z
O6QhxYAh9d5bnCNlzopopuo4SiqyGLODigqGHCQ4P5gj7qWuDoysL0zrL0P8OWIlXiZqYor+Fucv
hGRuSTy/aH/4QGD6uTTTZSCWSanmVlaxyWhaXrUwn3H03mpo8jH93s2J4isiINnd6SlGTYszjABq
co2tnMOgKq1b5McvoSUfQPV8lIbx6lmgWIv+tS2Sax+ro4gxX3MhhPKQ4wRS/4u681iOHcmy7b/0
HM8gHIBj0JMQCElGUJN3ArtUUA6t8fW9wKzqzE4rs+pnb/QmYWSQDIYA4MfP2XvttttTvzDLJc2a
pYsl5QG1dWBehzE+VQX9TnveFnkBpDb1g2rcui2jYZP7mJsNSbSTwRm13yYXGhm507EwvNOU6Mfl
bTAn4AG4Cwd+zIePLW1n9vEWVLScrUPvEjRT7GoCKlK7hJjGYgEHBZzDDZfD5bT3s0hwebhWoEKs
jtbtOO21zr3YxXAI4xT5sXZIzfZYFUz5nZtkDp5q0zznnnvKS+M4IHxC6n+b0KDDdwEhOtl4sHCr
+deI9n4qkkNsdgcpiwOJYzcQP7e1aHzS4El+o+XYnBN4PBa4VswpCgdLQG6ONS7bc8LYxIfGvLm3
EIqXH4hxpuLqGs/ZiGVDIW/e6oIky/rVIW1ivhKFA3gMBweDFBIRPai07l3Rf8/iWu216Np1X5nT
IeClkuwXmtmjNezo+ngmx/1d7j5bms9c4tpg/GWJl/eISdjWT+uqKpsHjWBVTj+oTlLSKGw6+7cH
NeBppk29qqv524nLmCqwMBFO0ZKYcy6HMSqx3Ma1m5MJe1uW0CjdiJlTbpREMJD8MoscQkxqXuLB
fjWgFOy41tEwIDh5GvLdfCptkJjFlBa70ZlucT/YfkRaUISx4exE5S12hoPK7XE7QlBAghr8rqg7
fUdx2oyq3HddjJQBV6KvEzfYzuocmsJkmFqdQslcDGyD4fcyfTS0nsyl2TsEOUKRLG39qCbHEzAf
y5QpYP5KSHm4yJBIlUemlPZDB47GN8z2LFER37RgnjWNlQVgEG7JefjKCueadWKkH6e+0/qRXt6E
cwqDxJCb7zBDCPKm1VjVhZ+1DVkHMZC5mZRj36yDYp1YZn7o84kgmwopV51CMozZLxyYJiO/DiC9
asH3HBl0K2UKnNGTOU3icV/n6b6d8sqXrOe+SuVHjEZlTaAB0+5k2jQz1ymLORZQXuxZUe2qHS61
u8KTz7kQ8Rrlbuwj3a+31ZTD5ejlh1NJosdLYvt0qijy4R5r6FwM/LObxsqZ4ljvFTMti+0gIMdx
HXm52NdxaO1CHRGEIXSLxBKuxFGqob2XSbeN2UJrTm347OuddSb1W9IgUSkgOzQHGR6gPOdkDJUa
PPCCsLpIJxXFsa292w0bsPIXrSxBHfUKqN7Y7bDS0rM3wvQ+CNmOmOJGYHjwMVuxhRl6rHd5FtIR
50IR6waNtgpYk1M98bDpMaqFsbfamct9QslW5qBRXfsh6foZ+dYvg+jDDb6IAaXVfBu28S9QT9oW
3F61CVvLhphFGzRyoOOWZ0iU0ERdcXUcVGlsURY7mWgOjsa1vupJ71QJB3pWF8lThIRy12YxJivD
jZ8kDKOD/VJgP6UMxBaMojzfwWZEJFYbrxnt7GjjxbxniYCqNhlWf+bi+6WyDKFUkV09cLnIXgA/
M94Go3aNytm6H1kWV4acUGFZ8WM19b/GsQv3YJHrVSBQgdO3tQ94p3jEuTiP2nuS4ZklG34fjPoX
Ju72iGEDS25cEe453UtLorcbKtQ+qn81ifXbO/FNG0zOTRZbYs9Q/tmOVMv8hRvlOS2FrfEaZOoO
NGe+WjZ+p1B3v+HExCvcXBU2UvmVFiwkppcP6yjR3uA6rXSzU0c94uKX25z52rAgmdx2m6bdvRcK
Fvuw/+qJbFtPKv6J6Yasnggiy3LUIFhEohWppMCUGUVmEWqdroqbDa6Re2fm9fSmpw6xju0YszRl
wDg9z4yJBQhUpvaRfY1S4iBVPzyVCWu8DSUcqgQvnWwQLMbuycwwzHgpNsMc1wB0OJxtnqUMuC3i
CIuYeOVMim2Z01xGPoHGRfgKX/c5j9PXTo9Iri+Tdzdg+mIoFtYA1UrVeeZ1nBINYWAfnbM5G45G
y0DBW+a9geZxQg77lJbtOhjNaV95Z2LV4nWdBHfh0OavpO/5YK1JCdUic4c33117WvQJ2BM1jEf0
yyDVXVQ3V9JrOP2VXq6R4kHgpgGyNaNNiLB3JXStOVjOxqK7fpOUIOVKV6f3mkaHUG/Lo6cepkG7
pLMxPpMpdNK8Bb2h1GNBTZQ2BKgZ8iUFInFqgZxXbb7TAq86qQ7/DSnbu7byXD6NMIdXivUlduGb
Rt5hXHbR1X1OVHGoLWE3wtkUxcB60qB2iiAg7voImEMdGXyYS6selwJGI7ehodyTBkFa2y5h8b5q
EfwQZ2jA/g8pxS40+1FxoinT+6IbEG5wy6iDlanv0QnkIajIaHW4mBy6LHlTTP7xhPbgPlu4P3ny
CDhGAXH3ks0Ykj6kDeattAc8/2SirKsS15/IgSUnWDM5290XrBiQvh3GvCSbg4phGUs6vDcdl7fA
JAUBhvJ6dEdcisuN3gEYhmi84tIQsSQ4z1WSolcY+n3VyfiUpBcaBVBRUjIlMHm+QFEojxpuPK8s
EBnnvV8tCVNYdAA0SvzKdfRVZYgBMNCOKJFYi/ONFFW0i8MkXulxXPjgjcjsmTAdFZg5GXvT7Zqw
RCS28xzYRXHu9PaAhspcBTZWR9mYZ21g8Fk0+gF/95vLLGTbS+rG0DAJvkV6sq3TqfX1gkoMwv8q
J+/7xk3s30gwMj/Ws72bJcPJ5NmtDLjlXByfr7ZFAqoS6jfF037A1nBlCmmvexHBLRrps86mxvYW
f3xQ9dNGL9KAzeTwHYmUKVn9K3cS2loBzz4OOq5oYKFWhZiIR88J0spUQxxYEeK30rAmGn3JLk7e
EljrbjojWLeJmt6nBG2sjey5H17tAuLSGDMocxdSrZ76bYUgRBdQsRomJEUBQE/YI/YgOsGini+T
mh66SaM+kjOJeF26BdI4E5V+rSUcXdll32HnDWuF77cDSLmRtEKgZxEVMQa3UUNnIKnEqUBgww6l
Ida8DGBoG53apZr7bdkGueZze1dl2S4oLNQ4jXxzDPFAwQjko6ugVKrhddEB7UzZJS95QUHJ2ckJ
faMVfe+LqbcpEBa3mPaLIdxHAk8T82LPCW5pb8ro/X4a0VlHWY9WUbsbdXR7DkxalnMMzFjn3w0S
MJIEW7JjyCXPcISOEs7nqRxudbGkS0hr58B1wbrHs5/08rtb4nuN4jzhAtshuD6FQfrE7If959ge
c4icVK8GH2aXfcUFqiEwA5lbB6eeQQ5Vde17Zn7s6GkfY2ZDM7OeHeFFj3ZhAGNe1Q08I3o/REgj
PPWLWHvtHTrpWdujkhHynE+QrfRiwUu01k0wEm0WYybMrTw41E7jPcJpSrYZO5uR+TliLzM/51zS
VzSN0AjCcKYSm+XKJil6m/TM2Ma57I6dYotIIPNdacjM72rNu29ItGzYRW/jkbZ/PJf502xwCcKa
a9HN95vams5epnO5ZSfNwuu9OKml7boloNCNFA7CppEEuORE1WY2gOlFyUNvkBJMRA1lne5dNCu9
OG54NwgB0AxZ3cEWLZWDq93AMMj3ND2aQ30OCLI4RJ5X3DmIryEUiOkzeqzB1JT98GF+1w2r6JAF
jCms8nedxOa6Ccr0Lo9VzgHpYAru8x1BRVvnhwbl2HR20SMfuzZ6Bc7triJDmRtm+eQRZ7lPcOA9
JGK2uiVzh7Bd8JY0B7CTu0Yr9rZ1Jqde3zfm24zQ5EjEwxKoOmCnSDUOXhfBruroJbpMYdnfQ7tk
65kC1PSXjdwQ8wu1BwI7bpm5m4313KZmv9f78W507Xyr6dYXVwCklUZ8Du3o3uxG446yr9l1qJ9L
0epbtJfQPrjwp+6bLbRyYzRs9SwvWMhVWUPESesSkRCE69xT03Y50mVlFI8Mhl0wyuobOamzr1Li
7ifStjwdO0Qs1bhnT1xAVHNbdDfkk7xF01fjTCW2kebLCFESop+T46Qd4ebmm7SBtF6NzZuHXPNo
9QKZhacTb2A/CnLjVz0hFOtIQ+Al2gJKTN15G5JjiXeAPheMdFKxmB5cXJGHEC7FEVNDWTW+3ZQx
8vy2PTRj4hMShLTB9gr8xvq70sVRIeXngBLGJkzV1nIV+Z2K9lpRohGoU07kBJI7/TETx+tsb/Qc
9YXVIXauvm3b6DeI+S3khLBHtImoN5OkP6TgMWkLbnBn9mHp51Szq8axbfbKWCbCyTslI2yCElGG
GKZ+I6djnGGYiBwYRJ1OCoZKm+0o0AV6KDfWo1nTpqQKruNDO7ErcWSbY4obySdoknEdRsO7auxy
M0y09MMKBkaJyJUtsnufDGZ3nDL9WhGasRtZtpn04CXIdBS5YtwOlAmrrLUQzAbEKJYMhpQ5vppW
R7irh2cmo9vpifBZx0EiS4qeugrr24TeV60sVImZQIVlBFiV1Ls+4/10yqjchMLsr42lXSfO8z2y
LRLudetSiA2AF8lGHNuAq/D+Y5n1w5CoGfZ39+SoeavIiklpwNd6LHnT7TEzTj2AWmIhwsbFgIop
fEwi7bhQ1UrXPbXDWYuIgoUGttf1sj1ao9oPkFf2dgtBpei3eeK57DzMp4Lja5v29Bl7RvNji+kr
xBGBrvNSea1OwBJROmkNBpXgCxRfuhppBwPtqApOtDbsJ2KDUbuTGAmeTHp7YnPu0ywlVbKLO17a
bqoXlY/7qxijFimW9ukUNkMZd8Zxab9bYz/vDS86YrAPfS/Pv4s+iE8I1mhQpfIg24RtnzGBC6yC
2jekdka6qp0Mp7olXnzdSzt+SJmjYaxAbxDTu03G9lBE1n2oXACrbHAURnaa5dDc04Zm3hiKm4Z4
F9bSmP2RJloEi2bJuR/oXGUyqfwxBPmWhXAaU1LaMWTTaJptEmNuW4Penisal45aTqSvCG5+Djg4
dRGj3PjSOHq3L0Y0/FMu7g2r/bSgfGwSDSM/OI/wnCgdDz9G85jwUY3AK689yNl9QJS/sPWZMBkk
vltm8E6ai8sGusVcgxu4nMlmp35mwZUS/GHEqM4uP6SCfoyu7kkas2SD0ZeXqW+cs2zDnZfKp9Qy
a59MI5TXyIpsZDF5v2b8HAOOK529l6hgq1qa9ylgquMILtDMlk3RkS7GM/boYOss+tt+YRn83Pzt
2//FfeK/H8CB7dcnbeL/q4fDY/PSZOjNq0Q/JXPfvQ7nwfUKppu5PBU1a93Pva2EnmjoKd200ute
3eqzqIXzLHM2ERpq4NUfvwUKYUODxjr8fAumgdZg3D3pUaiB50LW8XN/JEwmFGla8Y7fuaFZXr1I
mVu3V+m11GZ7mynDu6jlvJwD17qooAj9rLenC1k2iT83cXsZ2zj3LRGBHHSHymcPEHEY2K3fgRC9
bbsKK0o9mre2F9M8GozhNpV0FPq5r2/tXDLVN6uFnymAnTUTxrChS3YAcpwbTuJ8N1kJk7vKqnbs
GEAmxgKXUEfIDLCAaSf5nZsQse7ObcroJow9e8c8D9V9SHk3z3BCRVnG+9TKxkVPlu1hTKEs09xy
n5ZGfm5IqN0POdnldQi5orZr79RGubmvaYqcBsJZ94xFZjq6MthjQ+5OaSHjQ9/X1SntvewgxlGd
UJDXh9zNwhNEAFqhqJmP6P3ImxwrC/5cKw5hakzHUCnvIFNBPVeAlyIVqDzmnqeOpL+lRz0biEkW
VbgYGfpjOk3uQShk1jNKDzLElDim4NEOvXDl0Wa2faDeik4NDtTDYBjLBVhlh0Fk9alJ6JelWT0g
I2hwfeu5cYKGTf4UnRqEgqyaM46Sk54m416KJD0TgdHA2nOLM9V3AajCa88h4PA9WlWqMSvBVWCl
4hzVntzlDL3PbGLxsbtZjKGhMnZJ3+U3hHGQMwTW6MZmid31cTTdpFoEwEmLrBtAMtkONa28afQU
0CgIvdtRdJR9Dgwk5LeuLw22yzUnPXSAuejzoxsH2VHkSLQptfn+jy9/7v3z57pBuM/PfWwLFtL9
8kd9a/JHPz/648ufe//l938+3B8Pjzc8P/785p+P/PPfGtMNpvXfn8hf/tOff/nnf/vbfX95in95
XT+/3mnCWsOvuu1LUOVT5XfI41wrYRPc7n4UXDYE029UvodsqrYewyytQ9RLIo9oqm1mE3NqjLsO
yJEOaxw8HA0s710rb/D2GD2iv0vNlXgg2jbrvw34K+Bu/L4ctgXzNp0Gv5ZOt9N3i9QsmuEqMSzJ
cPuHcbux3Z0r0yMGOuxiyRY35wky4AGj3Z1RL6ShfGcdYszGoBcO6GmvxWyeSj062UV+o2p9Gy1t
DWuN/qBvhkM3OYeoW+BsxT7swmPYBOz5B2bH6W1xGpDSKW3cL7Z/NIowHsxTkIwge6vHaZLfNlHP
QXHqoV+surp4iM302JXluu1KP6bFWO9UgpSxxysWs42ACIgof61iphtpjAR/PhcLexm3lNl4R6G9
Bb1zZwGZHfrP5W0gnQccBVMSZBkG/oJwxsLECDeFAZxUcjfI7n4Ovhq93jEVgxK2T8TsWxUD3O5s
9xRd4EmVBgDRZkJBzCFwBOJ9s/MywittbV22BVKllLosRXGZrRnDfRpa5aezAnuzgA9TAPsMdEiV
w/axqwx31RkIn9B2px0cOA9VKHoOdJJ+6067cIg2sn4M5oBRCTU67eKIf9Gz70Faf0ks+74s79F9
POrZvOdK+NhC+jOomabZ2jWRcUdS5Rnf0JZ1lzeJt7yHutTk9Jj19j7EmWHAqoBUfzTAyIdzRDJl
Sw9o2IslgMDD/ZnTyU3LbdkgeWxtdulIwAC66KgE5n+KgRbwwZ/ZG39kcXwU5UT3O2r/9u3/U6Tt
/68aQsuEnvIXEcqSwfuPxNwlGuY//+Pxd/a7U3H5u/krpP0ff/ZPFIP7fwzA6DaUA9RU0tOR0vw3
pF0nPEXXXXaJ8NHRrPwV0u44xP1Ix3EAMfyQ0/+BYjBNyO48lIeGTIIS9oz/GxSDuUji/khfOXz+
53/Y4BdQLupIZoAx8GjO3ySEzEB1zOvFdJAUXmu7BWZdJ8kd4NyXOaOhaesQpRFBTESBZTq5S4JZ
4sTwkCltk2bvouLMz4svEQZiU2rwwlwFTU8ll4zNn6JDbpHVntS7cUifOb8ZA1ZQiDvt7S/v/L/S
/v1NXPfzQuBTCDAVrpSIgP6nJMkLs9lljjiyUtv7zGOi2I36UkwDyEn1a2PfaikGvSCW77bqXkrP
uZlmiaE5fdOKXaJDmhTGMxN3HcUCc/MKhsy/eYp/09QtT5GsHPJKkI0SpOMuqqq/qKYshd0wMNR4
KHLv0h68zv2IB+/K+CRdFXjxPVfpSCWtz8QK11Pwb96hBd/x94/alAhZXTQqto0F+3/+e1CjFHjY
yA/B8n9aD96PVdo7B0bDSs4zSm2MBeYiZ2AsvHJTuFBToX7JJMWQWG20oXrEuAPFaUBbOjODz6SB
gUL19ILwopmOPvjAGIZ/87Yh4Pz7Z+sYLoeoTdSzLQRZQssr+8sbB9zK1MYhw3tqTNfJMJ9CBnKu
8zVFrnsLjmAPBxFojW6YmLaRbNHmhLcXPwHNvfPCBpv9iJhLWA1kWKQGpHHGvjuL+ODSzF8lpGyd
Kpkyt+yU2nakmtzbCbQjo63Phe4yBKFz6/b4NmriNY6a7d7IMq5voKW841gDsjmqdqPNeI6QWbCp
qRYu7VyAbJZaj/XB6o9EyD2ZmZPtiV7C//NzM8TPhM9XaZeezSxoz23ofZkBZLrIwdvLaSge3I7e
3AhyeWvGgP/pXD4YtYp3Hgs7Fg3DPEv0VkFgoG5vCKYbAt4lYlnbk6MCQPfhBGWkZOH39Lo74hNw
FIh3A3avhiwHhA/Vs97T0vj58ueGiBfIYv04MnPB0I+K/h833TgxrUXEv7ZzfTz+3GRDPR4nTY7H
wp2eda2HiCnICu1jjfZAK+l7/3wfV+6+AOOlZxZbw5YYMRZ7gk+CyQScsnzVOPXoe3H00QPXLqBm
0PX+uTFtpswTbxjheL0PvqY+RjqQX1E0fDXil+xS95BV8qGKB7/F7XaEC1wepehy2A8LIK+W3tqQ
rloJhGAbI4wpqMraPv18NXFNOY15CNYpYx3XFn+PQ0P5Lzc/9w23hXCyMx6FVatQ0hhFWZ9DCJJE
dltadf75XkjjV2sX5u4nxdHJAbWKyt2pgEk8G3G8TqqDf9HGMDGcZrj1oPlvuoxnFdIBOeiVenEG
K7jI5YY3jB5bbFlbd2qCCx+H466CmvTRDmhULfWBKWvFVsLIr3qZApWKHIDlgQzk6ufOFsc5ePHG
D4iWZjaVathdSTGWiZI3YxOLuxmS9137aC+T6rFgdlWZ03AfsnmHeYEbbXSz4b7AVOq1Ir7kU0fn
0IkXgw+ZoT2R5SQvM4kaLXNf1b14qItFjwh/22vHHpJo3ryUcU6frA+SK8gfzNvlhPe3zU+aOzar
ejUnXHFD2632t/1Yd/etdUzVuaR1emxr11rZHP3riqAQv53kGx4cKFc6xBP8TL6T0Cm1cbSuSJbu
1kPW+6bGeoUVkTAMvCkr3TKoEKMQLuAjW3AyQbn2Qbds9vhVr05d8oaG5vts268xycirucac6kaw
TwvznZnx0Tbzz0BinnVThltCe2T0u6NyxG8IitTq4e9hwgttDyORQOIekzDtltCqb0uxfFKGKzBL
hkzm0Ie69GeTnJ4u6SVEg83Za087blc67jdAtmmrqv7LrYfXIt7OaqDCDZFgghEyi5KIs36Ee6nO
KDvSvWWDSjccsXLDKUa3IFzMgROt8aa70YfmC49rteUEAH9K7ISpCtodRGaums8adkEGcADn3JRs
SJNSoa2tyEQEqNB4V9nuSZfCpWSYj7RCcP8o8xiXnDvkgJHunDj0vxXDaC23P+OCHWBihlu9NpBg
goqcRvcVSPsxDNABaDPSRnDrKMNx6Jvzd1mMxqrp2+/SKe8J6doHTv+J6D1aI8YgsmC4ZiGWJh2A
ZREtSi09xLpdP6sypYEPwjsXKbEcE/1hNv5YEXIDGIAK18FUVpvOmyEcFYhfNGLTw4QIRF0DmltD
B6k167YmESGP6+7AbOYttCrfjvt6b+pI3liYLdxlUMpBtaEMZV5Gh+cXDdb4DCDxnTFV4tsZFrRc
2fluiLDD2wzWiDkLkPzKx4ReDEfpxGXNJFAzmgNixAwNiU7CEMLeaNnMAF6WvukSjBrgyHbw6q2M
pDxVWlXjoUVai2EBWda4oJE1643OubFBDdtuKc/uGBuVdK5BR0JhUKJe62H74UVAGCTiW0wsDgP6
dy2h/RR08gj7xjoAup+tDiJGbW4nA33u0Gn0sm3GLE7xYhBiurI0+WDKrKYjjJirC5kf1PW5iUmO
1Vn7GT5f7KnYj2I+mYG+7UPegj4OTl0KUFjz5BZm3Huqx1u4ES2KCfdVtRK0csHL0Rb/nt6II53I
UyfiT0OPD1kxktQxOF9NSYQAGcM0mwSzJh3lhhzd+7k3sd8vtOLwzvIYjyQNdOvJTfdu4j2RLE1d
F4XPrOVkfTtooKJ8QgLLKklkCkx2BKVE/H3bTX5rTsY+Dk19w+azWhWufQnLIV9JSbh9wgukg+py
9o4n0xpfHPFF1+tTD/LvvB6+kAv13eeA347wvv4GUPZvEPMUrlDuYvWh6cMDzrqn8SS/O0oO4u+q
ijHrcC5jggMqUUKnzppzg0uXF1muDK7w00CzwDGsD3/E3WGLPEETXJeroYQromNnQ1S0zlNNXyXk
A7bx7zLvx01DrA6ZB46va9VDiqp31cJvXlUVgYW2tjE70Gmi0+/cSEP+7A67wh4/BmbCDghih6tX
srDHiq7dY+O/yYsu28DtRhGYUcBrPQnjY7Z1WMbWlQWEJsUSwln+5onpkmrekc7WtSCtHca1DuQP
TAWIKsIVMVn2E3Hng92dNDtBxI5BtidMzbFic9HsnMKI2VuKn4aK1x8r59VFVRnhd3QN40L0bIqa
9nFa8sjTwNtEUln0AB70DoIm9OF403vpDgPzk6Cr7qpvuyvekwKvnzLeWgfDcOWZz2OiXWow8n2U
8WjLKDtB+jzaGX+d0VeYDQSFGtP0JoRyzcSWikjT3sgjPAM+gH3IE5dj9YHoisR7gp9XRYGnoyzE
PmqHW1x/F+zsw6qb9NXyXmJ+vZmaIlj1KWAOK+yuKaBgXCj2hy4KMNz9bhTD81Lfp3M3r4rBAbeW
JivyLOnMyBewPY7P5ycOTXPU0l80vS42CuWkRo3o0DPezLK61zkg7SEjm216RWyzBMwtdn39OOqR
uVr2DLWTfVnlMODLRVmZMEizbXyjjWPdOj2CmHKeaCNUvb1NlPE55t4jg1M/NZsPLIqEthQGp5un
nQouQPQBSfaOu/dEa5A4s30yYtbV3E0PAA5+SXaIa0SBOkeh9aTKieN7ohHhxea+Da18R9zRGz1I
fyTEGbU9qcQSrcXkgBmihb7WIuZhuhbs3KyFJJbm2CCRUFe55q6xht87A4Q70AhwChbMEmdNnC6S
hejz588d3OND3LBDslrsYxl0KTPcZ7HX4J1uOO3Vazhqio9o/G4LZz/FzcBYD6iFwZq3iHww8hYb
h+IOAzheNE92DCHieF6nt1kOC1t+aanXbwf2GBtTDfBDchcJDPtadsaAD5b+GEp5/TvSUMtqYExS
SIDLL0l66RutnU8gm5kArSAz6evIHR5TFHajPUHdS1/SjJ5YCR1q7eH8xLPzbtYrjhSJhTR88Wb3
N2G7SBlG+Cw2FtocJdPygvLWODuB3awgjq/pPn8SNXO17bWIkKem6Tbk2fRLJlVrWG9jPpJoQmbZ
CqQcVY7+Vtbw7bzwNyKh3VCCU5jaTDJ8UYy5huRQSfRijU2yVmgi72mS4qHK8/PMkZeYfUsWKoSZ
KWlOpdYiMncA3o65fipVci0n8b0s3lTF1gbc3KdNoy/pfqGlNP94yDlmBv+TOINXAaxJue5R4iN7
eBuk9YIBwXdqooAayqyWVOEVWR07whOrlURbutQQ+QpV2nMayhdmSUBx0IFx5Yx2jSCiaiRTdOu2
rg/J/xEQ/3NaVhFpz+6m9CDAEc65Hwric3SZQZTACWJF8sIeA+c3LDbQBqhQAnjUxgfMilU9eBPJ
9BShsze168LTQCCQpZZbFZh/8odQlRt+26fIAfQ7PjaSP7P+F+UPnxvuDOWATO7WWabryDWUotbp
vDUflSZBxKcau8NQl3tdGuewaB7ha5F/5s0Te2uD2CfL+/1zV980e7jgiBYBctg4QnL9FZs0CCId
wV2Y0Lv05O/ESL5DrXurOvUl3zOvhjT7kWHmmAgOp+bHVP7zHAgkJf4Nvpk2fwqU2DB8mPAXeIrm
Glw3B5dn7YQhMGgl4rWTghg7/vMKU+Zz0RBRmpqoL5hCPGSZplgwDMWu0hyfQzcj4tI9peB0UdJN
5lUk1eNMIkvPc3rWGgXcoOwwlmrCeM1LitfCyeBmBCR/QNB8zaeIVABNPkLN0G7nIGa1x08wpozM
Ci5ofl2U0a6gM/w6OuOXZwf57Yh9L2lbdXHM4NVIz1lDqLSFzvMgOoQQ2E7VsUYbQfI33iQE9Ij2
7fCaZGl07e1nh/CHfRXK5wbAh98JtsVgJ7ubTAsQ3Ti2h0lAA9PpcJ3r8lKQtDpbp7GPaQjYQbGa
FGTwTsKvbKPmJjMEzd5anGtp+F7Q/KqosCDfr8d4NJE/L4K/BURYEDuju2a0TpzwUSwYbgNxQK7H
hMh3z/j4dzI2SloO3rxi0jTWPVN2qHZdO+BXagzUnuzlUpMBsOeFfqN9MCbACoCNUQX1qRCJnzXz
jg51s51r40pph/wLm+HaGxuJTqG67UrrjkypZEUQBqRgZIB5Ur0g12EOQWo90a74zYwjDTVMOBbj
XFxcNpWSjhBGlb9BbTVn3TTRuVTmU7cI6rWyszmObBKwrLMXBDg5ojspDIKC9P6xKGY/0N19X3hU
RHn6W1Hm46rwzWAuKANKko9IN40HAXBTbkZvOGcmKIVM5veQJUnFiu0b20azVUFN47rdPhRk8LFL
qC4yGs91Jp/0AlKnk8mHiDFjlLBTCQYIMVSs57hjN1JX3ltQ1GgajCeqL7HTKS7Y1784Y2eybOd3
dpsebEsAKHtv8vA6ht378pGyA/CjiGwcJrgIAbVtuHpt0UZTK3MiT7NLNUCzKOzM8yS9ctPk6End
kcE2zOfeeFSs+VEaU4unoJQnJ3o3q/61b2CSGtp4545BscssY9Oh8KmE+WVFzqdWvBbhNK2yquuO
ZnVfB8m8Us1aS/pPCP6flcZOuMZL6RFEs5Jt6/OfMNOG4NTTQ9MjmOxV6KcSLx68Dk4lG+SFhd9D
KMV0oty4WrXlOuscB5WsNRuaOOYQVc87nXaB6Ih7yxx1X8zWQ5A7t20F8s/JXKwVFC80gh6r2nwh
8Z7YZTEde9cil2Y5uOm0Xk3Q97hlwUZ2xiEZgGgM+gWS3gXP+oUwcjSjA7vMQJ2mPDziXNvZlXzW
gqU6+A2O9KtEOYorjf08Ang6gO46srKleD51ofUute46I8OtLDQZWYvGqTNKycWinra23u6rsbjU
of7bjqgVGbXhLzbCVTiqz9CsYJm14dWKig4LWgUEqn8tbflielpDoaROWTjS7pTJwUC0wtCUMiBD
QJoCzabPSI8iAK7YdeRAgn0oymYfy3IHpzLcuGHnd7NunAr9UrGsbsWkdt6YJRt99O47koqxEkQt
pXBxB47qHAfs9/6LvfPYjlzJsuy/1By5oAxiUBPXdE0VFBOsYJCE1gb59bXN42W9l6+7s1fNaxBY
JNzJIJ1wmN17z9mnkSDU3HRuFy0OWD9ww+UIeGKVrNhs029aur25knV1JV36yRcxzLu2qInWqtBx
IWIO5+FHQyIHtky2TyBVNjkIIjdhXyMF13pZ420dw69KbOgvSypAdEC2hGXYBkA+U3vPe7ni5uGt
o5btpRcTWkKWzJFWNabHns5JJxbYxEjUy5J8G1PfU2oc+dG4/cTRSaZM5yoZ7h3RwFbOw3s2rL+y
uI0RFfonY+Q7F8UXULNPH0MnIwI3W0dhum11Gzp7yCXjNGsrheY5lcWHqcnTaOwmQVthrNHUTMQx
1Dlh0ORql24LCKv58obguaI1NDDcKnrSHmdD+yL35LXAkVWGGASdZj8xBAc/1Y3OoUTr0mVeBgAM
DSkuPGfRFPabSLkbZub0EXqBdfBwLS/geNRrI8IO49oWanWdJb9CvxyCpo1BLSzKrkdFmvZbKwEm
ZTuSm+rUPtaZfCFI9mtqxwc3Cj7nstlCSWRHaYI9H2GH1BUwOOcjNIoHCoRnTSKt77/dvuk36CIN
fFcCTk20skpEtiaRCMswTOslmMl1ZNGucuf2vWu6dIOVe0lNiNg3NvgFo3md2ekHCoOfGH6+4Chv
RKfh2jOq9yzVbzoSKh3bgMHabsvmE3OTQahZfB/Y0QZq9dJ1KCORVhD9Ti/fsqU8Ri7pOC6CL5QN
RT1l6Prx3fYFzOf0M6wk5YvTvlipReXkW1/E2AmCMHa0gc1N4DfEqs/Gqc/Hx6hvV7Qz7sLB2vlp
i6IgcKx14iaXrAf0r7uoqhMc/74D5ysLxgJBdHTwUzyxBLVZTn/CKvWljdOLYv2RUsEzPE1b1S1U
yLkPLnnR3c1dmjF7bU69SdcRSauKWkjxPQFv8946SzRcYsNlCo295Qost07IjNknmiDge5a+QXwm
qQa6hyUnMT8NA4dipDhvZE0t6mR8DmCN7ofQucuLJF7TUFRw3qP0oW96FuIs0TfQEWf3l3BGdHuN
fNb8aO01kjLDloC4u6fOWbYppeJoVc81DqlDryVbw5WgmZkMLqwx/sXwQ6w1Gi8Z8ig78HENmZ8e
LS1wZeRgNLxeEzAc7CT1D82Tl8bwvkM1deuwCZFRaPWrNLCMM3mE1z4bvgfRoCrhthll5CM64Q+u
nm5jWs39xJbbmHWdrKTuy/QZ2VcGyjstrZaeTnpWnmFrzaZmTwzGaYiDc0G3LmuwXRvlXnN6uVWx
jlU2fJmZ1q6GEn5spTGbaNcZuYTs6xVXuxMXupvxqI+0JAoMhu277dTcNToSElwbWTpvDBwH3YcO
+Jj70UTmYHIJO4c+K5JQfKyEg6FgkvTWKqNBngQvNkdx7mbOg6tF3bnogmI9Jb1FFTmByaTbTClP
/ojr4YgXTHHZ92T11sQSoLqcYBEzuj8OjiYEpPOW1I+n3mS3iHNxoElLCiKZG8ii1z0k52WE7nwp
Zv+Fy1OsImtnmqa7lFVEzmqsvxD2k6zwJj9JkFsosPUJZCoGGb0muVXS4gLJRw2GV4YysfXItHFW
gzCjs5vRV/Dn9lJovrt32vmcqM9upxASztsmo85KAEapdEgGtMZZH4tfQzs2TyHcWDtBB4lBVEJR
ek9y7VeJGy0su0tMFucKPGS8jGvLZjjrB8tYRslj2qYbY64+QeZVgOQJUCQ0uWWbDnS6hANRlQxc
Cl48jC6ruK8vTtT9JMZiaduYGGro13IYzmbNFQpPmBtu5SOHSyFFclNlxw8u2U+QDFvX3OV+7FXZ
LqWrHVuI0km6RpsdJbAv0HZQf8CIRGzh5WW6IXwPs0eZfWTcuU3RliDqh52wXX2rN/NHG9Vf3sQM
1OyZpVS+QfeGJ8FtZaeeRKTbdEnG5RzTNIncCbU+SlU5/EwzhKmK+ccSKp5tTzrrysx8nj1BctKe
arJySF+u2QN0n1mX9rDOTk0WVWuQ7G8YMz8bCAphRYST7XkHy03iC4kpvsbqPXr6YpD0RQdyyJPY
YwHwTbhxfXyl6v2OIKi6/VvqY84q23njp6jVu7ZhlYdJx+vrbDvBDcKO5AsT4V2h6T+CKXc2rcdG
PdM3eRU/hrW29cJy3NCJaqjb3WWMmWPR98W8nyAjmDhQWSl0e2nUhB/Dp4pmrnWDW9dCgnlY+v0M
FGv2fhlh7iEKhTLWlTjKK515YTtG73S/FYoABeq8cLWhP+fJfJ6qql1rGkmqbDYq8HObCjr+Qhfu
TwZHpKqN+j5zy+tYxeu+qO8he3/q7NAknQpRGZ+OrV+IFk1XGE+rkV2wmKQiDRz7gsk/YBDaUAVN
ii7YdwwemaVMkEcpBBHY9Lgaem9HEOAPd5i1Jdu1K9TxZDk71Wc05U+B6Tcrf7b6ZbTxvG7vdwbF
SB78FNAyF4P2PcVzsIYrdCmniEuEKKRlfWzBFL/NXBd3Vh9hpsG1jk2P3XHtZdlVpjYYWKP8aJwD
CMCRMaWW7/hXrPVq6F+KhFlKPTPC0SbCHGObQW+qDhGZiIjaB+55hD9OKgZyCvn70jR/9VIEzmM/
xdfbwSI/MgJnfPBzuK8ES9KxGA++Q9ikpWInc/InUxVE6atIyppsylqFVGoVcZXJPOH2I8EyUFGW
jLUmFW0ZqYxLqPc0uIi9jFQAZtiW9S5RoZiJ+jRVQZkdLZEVEzYWMmSOekecZq2CNWeq+UpFbXYq
dDNT8Zt1McgDllsqiayezpWeVJskdGmqtd4mUm6pucx/GL4Ht9HsD8KrXvouQCDVw0nRqoQIUHIN
GgyBYHe9s116J79sT6Be2wPjjx9N7lC9uB896VZ5hxqT1LNmOcvyEvbtI/FsxiaM6mtEKilbzsTh
Bwmy5BeLxLBzcvJLyTH1yTNllaEutY84C7iVT8UdcNPx0Bn1Q0gWakomak82aqpCUu1E3SLITRXk
p+rkqFYuYMURvRXlrkpH29QqcrVQ4asj6ZhMXeYHXpD3smsuVkGjg73JVpLcqiVIAqozrTSfCmM7
mXD8SWd7NGaCVPWelmEdtoQSjPQ92sgnLAT/jYqKtXV64hgReU9ik1265miuHetbJMShCln0Vy7R
b/SbxGYbMUm0dfAxWtkZce0lUlm13NLq34dEfUpngX4Ynq8NaxrjgAqJgUvFbgXfOkG4s0rEpfOA
DkyQkuu55OUWKjlXm8nQ7a0aLyCpuj67A9iczhnbKHkX89OkEniRC2D6lu1uUum89kBOL+wzcsBV
dm9LXx6NHRNb+n5W7ixjlfNb0x1jAXHOGl3qraazwloiTxeoLMYNk8NrPztfkuhgxyZD+PZsauz5
OKoDF9dTrzKHR8RwKSHEWUrrs1W5xMWcOme0sKgnSKrNc/y5ZBi7PSjV3IxPnco3xu5ZPAVEHkuV
fVxV1Eq5Th5ypZKRZyKSyd07uCgjD7pKT45UjjLuOUmoCNnKDoP1RKUtRyp32bVp47DSYsJvEcKO
8hR2j7B623OnUpsNOVzrSp4DizE2m1TNMddRf0qnEuCE/so18GISAu3jkfBa+SZNhjxM8l67mLDO
Cs1ULNgaCYw1BZHSwH/VrFQD3NS37y6x02i9uZTjyVjrvvFdeVqxMG1k3XVUfZlt8KA7hCkVKsna
c7mcRIwY2lY51zHD1JXyXb/qLD0O4MMvZPuH3CMfO1dJ2SP3rvYWnj0So+35DYZ7pxzuXSK2u7Sq
XmK7RVzJHf5YWNCgE9jxW0vWObyHWDy0lfXGqKTdh7cQb4ce1skh2Hsm4NtEdrJKiPzmi8Ec03DZ
jAP6kRxEr8oHj1RSuKsywzPc/ZNKEafL9m6pXHGpssZvBy6HPz66fZrlgA1MwsldhgpE4q3Ja5vR
gxkEmBPMAb1UpZpPKu98ukWdxyr1/PY5m/ABMTaHWaWjJxU56WmlItO1jPR0yKLkGFYqUl2roTTW
9MIWVkviekD0eqcy2C3C2LXE+Y4aMit7/uiLjhbD1kQstRgSmsWQGD4CC4JniK/lNEQw9UuiM1aR
LcXSckvjw8fM6ssif4dRoMObaY19yZ3sPvAp/3KXWbQVFuJCcC0Lg2s/W75lb2vABQjj9eK56OzH
aTDMD83uvobyjeF5+uAz1twzr06A2g/+a5LOuAxH+8Njbr8coza/aICrMPXVd7Ji/znYnfNSxki4
6xPcTOKgHVwqY1uZ70aCrzbG0Abzxt12XGKmw6/juwxdaeLRYFWAiwgVB4DYJLDWBEqQv/YgArpu
VdO8j4STE6fuJSupbxu6w4sClsIwU9nVCG1d6Z2LiABed/yBTXtXqQ4SS+RCWNOrmbb0xcz2Y8yQ
FDjjlkCazzJJTEQ1zUo65N9W7Tyx2XeUIZFlCJSgmSIdr7OIHrHZLoUpoYyVJgGn/q5mC25W+tZU
EeBZTF6JGZGYZojyYE6MTKoa10KsHDSajX8C6G9QsANmHl6lvaLMgv9uMzozDC+mjM1okJqbtOlj
EHbaXokr161vdssq5b7ZQKjFAlEWl0xPfqBJX9GSFMTs0ONp/LGiC611KzoY/usoSVqH9tVqHywf
DfFI2E2ER5EW47bf3z7VjehFyKqCwwOkoM9om/feAPshQ2Ftk2oOjOcuj4imdHuLiE/aM64tPsu5
zJa5SIoliVePhVcdizB2XjzaT0Hf9vdBoLHqTV5MK3UD7WPbNMlbHuNvj+lb+82XG1Xkm8Qk2DQ2
qLLWH+TdSP6PVhTG3uZmYts9pZLaHAFgojUVxsnFTh2xDtxdpflUiYn7VCNj27tsYSDM01EsXWYv
TdoSS6inJxoA7yRzQYuJArQ2EyMZIgTWhYpPcmUYn1v7EcTuj8CtMCYm0HZaQruesM81BAXnhNSo
T0mvB8GIGonqAmB1hqS5sbXuvprEuiuxrdhNqQEin2Gq5SjeZ094T6IDuSW8Nfkk+f1sViHuPZgx
4TDK+x4O4tpMOup7t8fy4GqIoadmfuhHPFtd/jB4/UuYsKh1geatAsaWGxF5JWXOd+vP41Mfx4hf
I+7+bQCfIA+eXD027sKGojOXzG3BaJ51+vp7Rou46pqCaa1GRJVfNN9FrjOZ6hUowoy/NTs3Lqak
4C2Ju0W6IMncJEMvCQDbwgJJ9mTbGPQW06q3V73Wx0cJviVh8y7Cwdu1bgoZpshPhMTnZ5sybjmA
El4QEeVcRR+LuypCH9+oNjoVxDmdcHsGxrONS/9JtLJ6Jpdlo0v29alj9IfEdfMzYskcDi53ZzPN
3qrpg42QaisXPlv33N7ViFT2vsQGPZiZ/paTT22gUP4YPQKcKyt1z14VmcfGqdlxJvAYfQgUS3Q6
PRpCFxeNZtCImvtiYbt1drkdtGBOGV6ekQ5mK+ITO7yDqbsOC/kucOLtdQaDGEEjrlQAjdfCJFSL
N2+3GGOfvJZxHnYDufe25gMsK7z6ORaZv4wqw93dPvUryu0yglMZRUP5iK9/iYpCdefRbgFIkA9s
8k69tMf726GiTt1kpZuvcGRP94h8x/t2KKJ1mZLWFr6GLlIvyzHFs2AMZ2+NysYVF1sEjasDBRpr
RiP8uyptnAeTlRFvEktCmUT9r96DHTqFn07RlQwJk/g6ZEa7p/AsaBui9y3sRz+lIoRU99OHHLvI
jIpiSnLjiPwHeA8//WTwzvqUeWfHtTclcTtY8kZlxSnXdYPpQebGdI/cc7pvTKYsJeKdrV2VkM+b
uTw3DmNlEBv7pDW0K1gU7doZ+p3lt8kpdOElo1vS14NMIV5UMaK+AXZc1OuAk9N4HbSpu4my2N1X
QdtuDT2M7w3s86qohXXoeE9NE6L0ZX88pE0CdRbTuJ9H2WmEQxBbVxEPzuswA6OIbAYBYTpf56rl
EktAKUWVMC6CrGJID8EeXTlgqzgIH1tw/nQ6H7rIfyrIDGWTl7gPOHTJ4HGyuy6uT2XWBXTSV7Oe
5me9SP0nM0YwMBiR3IczcWa0889yGqoLAFUWgZxB7VjYzOmLYJeA8LnDpQUwSDjdQ6l13UMuHABP
9AR3WZZ0D7cHhoC5C6lG9mx017xV1tyBQKI5YtCdAFKMp/QDVcxyhnO5K0DM31t2Vh9G6es7QIXJ
sOiBkyyc2PA2blzh3PDILEpMmewxHoebzrSgzJb6r96awtcua+ttw0UFQHQwuaXXrCNtM99p0YgR
bm7qs402n5cmk69YITdWKuZvpgm7zoAalQSwrXNHdtuwGRwGhwLPbksOZyCIRA013Ei93hIHpYJW
vYDmpvSeTHeS6z4y6PCpm2lUl9luJCmeeyGPEhuKDjACkJ7L1jiXGVkDFaENi7p34v3gVd4hxtE2
RUR4whaw6CbTRG6wWR5nxDDuMOVHljAyzi2YehVdtZ0BCJdiYggfbgcmY+OKDicCvdb749xoFc9d
wa616WkSdYlk1BppHG4fqYNUeTuj0V9dnNpILtgOEVmI3C+wQ7IC3c8ia8JrUM5cZ/Trl5ox34+t
LPdxi/YrY5ezmuDyPsSkZVAwthVFzZDt+xzaX9MWryTagFcyWxfGhXj2S/EQUsSRPSBp0LIQyzJ+
IXKcvutUM62RyPMoSJ6ITdLWldR/tARTWGXzYRXGW+Vnn+AszgXIVQ9q4YpN/t70wfqhPv45TQlv
TuNVH1PSDH2mpj2zNsHoykWQhdvRQK8q4wVldD74LF7VrpHDhybt4pRM/nPeTDDw7NeMMIVVmeNu
ntm4zFG5nOyyXOnwanwp8kVslx9W55+dgMvABhQRGP5dC7a/0eWXleIjikWzKUxabr3vXtvU33fW
eD/jZ8+m6V2Ub0EzmBe/Ih7ANLSzhnUZSyBCI0BIp6DEH+3LesX2rFjq4/xkN+Q6uO1bVvkPoeb/
0jvBYEOjdw9dwqjTkoxZunR0sjra/82zgbU/xk6ycEfGvIk03nqRFQvN24PQQmMnGHxP46+xo/71
XLjoJinYVfLY2z5+A+Yz4Fjp7eQBIKY6+KpoWC6JqX1GEgdHzh6OQABWnZRyqcv8mKQhngGAMmnN
aKilb2mhZ+uYTliJfLFlwO4rO46Jv5sUiczQXqse/EpmUUGz8qv/ISS32ZTTSgT1Q+mx4fCdT5Oo
o4V4HCPzMTWtl1Sttd5Mmqh3Vcu1UfUnHYvmEso8UiDzQeup3GcFr5Fgtrn7sWUO3yiYCPHL6FkH
Fh3eQUyLZqzfiEDBZpHdRY7cmmH1OiSo7L5JuThx/Z5nJX6s5mZlaO2Dz7xM0QAf2fPBjyVU0TO0
4c4nVsZE+9wSpYZsWzzDLTyYHx1+cZ1NyqTxCmZB9CjIV2Rlux9SbuxDD6FW0hGza0mfPcHJqPcP
frRoOhzcIftq3dqxzsL+niXUJXy4Sz3lTzhTFhoNGBc7zs+ao9Q8g3VylKfN7041CUb8mdlP6LrN
1fQFGD07AIKxV6x4BYN/Iif7TQZuB8nXBW8DiEWrRnkRw8cp3W7ZTQwF4A3TZGFHAUOmNVdZr+E6
QhymkwaEYOKEDYDMmpSll/vJIYjeUjmxzdX1hUlxUyJsfDNn55WGFEJVY9re3D3/65J7miq8bj8/
87hYxa1s4l/yX+xuhmXitfp/k/YfIWQ2/xJWbP3+kj8ccvD1/2Gb/JGg2bs2acXY4P7pkDPEP3QB
gdzGI8czdCxLfDMZ/ed/WOY/bKLFTN81qPBd4fIz/NMh5/zD5GeCBI1uSehsUf8nDjlDkc7/4pDT
SeyzbMcwiFNWSHnvb9R2+o0TWDkMHq8mwbeXTHmLqCBG4l3Yq1mDuKsZMR48I7/nJ03PblTmK0hy
xbNl6BiL0KAs//L6/d+8bvrfnGQsV0IIWkWeobyBhvM3OnuSR+2Er6k+ljhJ1pHWEXTRhfETPDVk
pGX5w9BldIbdEq8dM72yIVhG0fzukt31MugwebS8wcTMhOFlUCrweTT3gQM3WfSYwYHoA4Bj3ALc
tT8LhUooEc0kLnU/TQgLHIdnsC93xqcYOvE2d/NmiVRxm9ip/TpOeoTbxnKOlE/dsUspjJw4ZTaB
+poIgmKPJ4K3rZfHjxpopqixDo2IrEPn05rt41NPp3aL3momfC0uH7VyAHWAUqDACXTsWrqGkdum
O6q0dhvoFH2RyR0pppxFt2Pre68qF4PtMzyfSlOug0qQZ+b1MbQNUg5wCjhASM16hZxzE2qpOM1d
5S/K1Hd2RQBULnW6D+Frzyh4d6i9jMe+xsRRjqzCGl2fvdB8QHaZg1aiS5ehWQzvE119ki6ldZWz
yM/oOMPfD7Q1dYVeFc3VnoK1ZQ7t0Uqm9hzo1ZmU33iPkvnbyOrgTlqzwHYZuat6iKY1zrHVv79q
/kZHV9cMFlO8f4Zpu47zd/dhQghRZVRxeRSNm9wFGk4VUhvNJXulM51cReo27zBC5/8/WPzf3kCG
bjomU20uWEPopn1z9/3FvcemDA9oh0DLRdNeAHK7aATeYLtx1qPhFY+jYEdZkD84Dn7NLgHzOizp
apuxwBZW3H27ZFnps3H3718P8//8uXg/+tBbEfy73DH+/iai20HXcxSHcMwf50Y6y8xuI4ahpsNo
rDfWVSLHfeAmLnVabQATj4zjkIivOBn9TRKBbJ/YDmKUaAr6Ahy8ftuGVf8Zp7wF3JLtDqQs49Ay
NgUuWLDxwh2x8ML5+d//KpZy6f7lHsVL7Amcb56re9yk3L/fD1x8p0URlwxmLJ2YA/hwLoy0p9jt
Dj6qy2VQ2tqp7bBWgFX/7kHnb7O4gdqde0eFMTKlV+ynGPR4VBu4EiYl2824N9jY1nIK1Z5SxIYB
jg5RVHeaorTpU+uD8CsRWNNk2poDY2i910+x1H79+1+PYCblTf2XX9DC2GIL3M4eF5LzdwcoQt0C
iVLbYdlDzEbuBGoXEc0Mx9G5yzBy6SOf2RuTn2QCiM6YeIC5Jc39aXTgi7duANUhzV+MgFlJWuGs
6cz+vTeEdrW77yHLr5GJ9LihrGI2ytStcyvom0H3jKNtJic5200QbDYDYo47MaBF6GWUXlBItpda
n7FsBLP1HleOXMjIjq5uFPVn6WUosKrYfrd7gTTRb8P7VCWtN5R7y9sDInR/sb0NH/zRsY7TGFu/
z5NT9wNJRPSIAsI/DCU9fItd1Hvoe9c2yZOnMCaOmNhR3Ka3/3ny+EtH+XOsIPW1m3Hj584MwjZ5
ibA+TJWdEB9NetTQzZ9zMg+vpASWSEL4VZLStY4VzpdxQCY8+EOxD2soJPVI74+vWftJWL5Erf5c
Cy9dQjjiP2sBspnwZxeTKH8lPRjSzM4/eqqiFvGb0y/HTBYrnye4UfFMiO2lLyd0K9raYz1dVyHa
YX/QEWB7w0tsiOZElNRwDDxicUUTk87FZBv0JpCzOUJJ40Fv7O58MzfvAooAAm5wAYSGv4efcuks
r97WhI8vfJA569DJ36SvwbGuGdBoyIW3UbMld1a/443yA3NWfZrN/sNkkLhL9GAnVfi2NzjDxujy
cjulTEO1Plr2+Pq5kwdZuskNtPmmi5ez76xVULg+66e38srOP9WKNItuwlzgbiIKogDgH3Z6QM2h
MyTQ0hcrLp5Dw6ruYvecDXUDrxzzR4/v13n2x6RbaRNadESSycWPRHj2kzcI1tO1iMOPqESKzwAC
xfwggEHQfqI4mNJTmFpEmbRat0176wnO3GbSLNJlkuwhxZ0QGK6PjgViY56UqywZZtUwfKaHmL90
rYaYz0XWSYRrEMT6k2wJbKASp41hksPulXlC5KTACKgEqWzEsBpl74aC0Vk5nc8uBIMqjPpDC8Wb
URe8BQTqhG7QMCbyk91XNbyoefzlO2gp3L7EbBLm1j4YhLdNvam/DK3r4B9yD4gs82c9JACHWWh6
7QJGmbk3hFw5CWVw0JDpQO6fM1vyju3ihA3NJrE8gyTLFmbd1oOzb7lX7cG0GTsfodjJY+K6gYnm
EDVbZ+BOHPtuLlDXEg5qLiV1xV1Sz4ojWZKzCufaTo691iXHqU7XReVEAFniFBH4odHg407GsJlr
bMa6IF9+5RAZIM0jIaXimKEZ2Bnl+NRSZdCV0CIHwGMhqTXhV4dy1h+FeMim/CsIm+YbvcyY8W7y
co9C3Wr0S6gOsgquSSbrvTesCVDRL6aagskmOs4e+wZoSkbq6oewRIVu0KhdWKjxSJHN3lKDdxtV
1uQQ4THhbsaLe/FbXZ7d4ONmkDdUO5G5zofW4AX1a+VZDb1PVlRsCUCKzprMiY6TGbQzCecEOKOk
o7jwMeSvGtmAjlaH0EAhYPXJoXYr73g7tP/9USmRoMZhmG1kEnpHIVoNaTJhfvAj6TE7dpwuU8Qp
0OmcbzNWZBw1Ia6GdjNWhMehmEQQxAhZML8+9riXOvoAIr4r9fKQ4/c63g6eJP3G4dxG74AWLtLe
ISTOmYnhqdr4jJNpYoBIHyRCdHFJSJogeYq3YpUfoT23J1K/c2bEmrZ3QkvbDw44gzpv0zXxhuRS
3k7eDoaNcX+ytoTUc35GIzHM2aEZteEwOO20CFsL1ORQuvvbIRxtPPRcwjQzf39MbjpnZDv+8QzP
nU8kXjpbb6h+hA3hAWnEpC0TytisbP2sUOsUocF+5j0GyaYb6yMNWArxPtdWiR0XS9C69bLTnPqI
kuTZnwmSiDLhHG8HSR+FAQ4q1YTo27aYDmzKtEvlTRxEGbLAqcFYNkIWGJIGMLJ9rr2GNZ/mK39m
pCeeNdOCV8/t8NgsZmB6Y29lq2TKntu4P5VWmR71jnzkMMXLEA4DHvWJHBeYNSALJdB+Lc+zU974
+LGC1t6Imm66G/l7EJLZSY+H7ESMCfMuh1d1YiE4Pc2itE425CKcnnG8hWE3kzMDWCfUHe3U4JE6
J4KbcGXk9rrwuTvHYwyvQD2AbeyPAy7oalc02Yc5VOYBesq6mw3IzHCJCCUY+S97t5hOkLHH2jz9
PhSRsfdoL18AS56sUgNDHnXaCoudc2qDPlwiaA9xRwzzBU/dzK8aZluYD8wboRseEcdlXvQ+3VqN
EwFrnWG/w1UzNnjb6UzI13LU6r1jPBITEK7yst7C3MZlaXzqevMVzpa2ViXsWvJdZq1r944HVX2s
8wPJipB/yAZr9qkH/BmBabj2p4zdjTr3+2GmJM2iEv64smo5Yg3xmSA1ulAQffXhgPcY/kE+AM/u
nV+/z/XoyH4/3N0+RNNesthzGHLqP6d2cBzRuiP+klFvuiC9oNj3LUWbMGeXqLf0xWxbIp3B9xZQ
IlXy9O3DPw8Bc/gNHIyj55ND9EoAc77HbM98v4yGJ2NMEgSBeNwQFm479e09mp10IgGw70d1uJ28
HW7nbh8VbY6UGk+IGiHlOP73t4/KUA0MmlhHGjtnL1oNEuL3Qff/+Oj2ipEXSbXT4GQDuTvvM+FO
+2lM0dmpQyo0uATjSEfLQl8vZCvv+rqO76U6wH+ipybrYGMTuAqYxZ5SYs2Ft8LUGN37Ez7b3KyT
TZC27jYm435hj7N7DSPfuTZpL45DPO1lblkMaCOJ2q50r83tAHGH2519/vP5KH9wcUjSI25ffnvA
jLCj10XEHFp91e2BaorlDoI6ccuxYR2E5V8DstBAjZrRSesmRMyc0hKPiYQLocpy8/5ye0YUNP7V
trp3bAozL+U/vzLv4CyHVXqyJjNbVVip7gVetXunHvS16bGg3c4Nxhjeaxhpd25dmoxg+PR2AHQ9
HixshLevuj03yPL2MmGG6P77Wb+fWk4oUvLuHOXx1dNL55DUnX3NZx3jTNr79KcT+xqpc1NBilke
zu1qtjMWpj7hh4bb/HZ7yp/Pc+IDcT3a5faNBmz5Cy6AeY32H335eI0rQXC1+oa3Axl19rItZxiK
o7Cvt2+ji8rbEhvILA9BL/mnQLKWQJohdcbOOtO1RCNdKhVXhtT7eg7Ubp2vTdQprcVGkE/giW/n
bodKOmLjz8wW/jxHs4ROs2GdppiKf6xHUNRGfF+56XStqvWIZfreY9FykIee9dw0r44zPSYoumCp
RNb1dqqbGnw9Pmn3WsSvqZ51ezDBWXHHgoYdWZ27HXwkePyx/3pGq3l+iKPONgMTLts/n1qo7L28
IuXbV0+5PZBAT9pLx37583+/nR875Up148uf5/2JazHJrGp3e8akvm8uZbPpHI1CqnLrqwJFeSJg
SeLQ0Pcmsg9s/oxBzQsHcTWw6F/1DmN46Uw10ljOWepcOs2jipWal7dzt4Nf5OUBBs6cBfd/Xl6J
JrKzAyJhig9EPI+LtO7cNZF83OP6UFtg53gegbscRtwdi6ygody5Dfp0gwFqZg9XWT/a0fzYSOYF
MwHeCF9+tjLVrrU6FGQUb4BnRysjEcH19oBeDjlVBXYB+kIu9R4E4RPZhne3p/w+Bzq8Zht6/f1Z
ohn3rZ8eBtM2t5k0IpZt6AtMYOfzDMcI5mG2THp2Or2Pt6kN4x9RxOzKcvxPO4p2Mes67X93Z2to
4HCSNvGTPYZnDeyLTOJzXAErBTy7pB587Pq1X8X3pqtt01zeyyC59M6pjrs9GKNiNTRUvXEKVMVs
sd0V3gnlJu8yY+EbycUUhb8UGcq2NP1hTwj5Q09k+Mh6pdgS+GSQpiTyu03Cc5zAyfMtJg5MSRZO
Gz8xX0JIVlin2dWvJu7BINIe3a1XTY+Y3uoF9yqEVjMYuz6CjOsQGpdV1Q9T7x3YAs2qKOYnaciD
EwGldd2fo7bPcBhMODuL/OBFcb+ZAGAuGPrtg6QCFxKiXcTPex+YaP9S+WaNlF8FO79l5skH8uL/
i73zyI5cSZvsipAHgDvUNBBakEHNzAkOVUJrwCF202vpjfUF36v+61V1V52a14QngwwyKRBwd/vM
rm01kyLSqK240WTE5HJrCf/qOcOnUZxxXpRHT2cWF2l6vK1z69nSQFA0XGArL2CQ5rH/omwj89Qr
WFzbaN6VFl6Q7oaLiir8HVJzXqfOO3laYv4USXrXPFFs72t0aEE1oCWsr63UtwWWwbwzLlPuun7r
dkcv0PelRRR6oqCnGtOrW9kb0faHpO9gDLAoKeujKtUHByTKt1ym2g+OXn4SYHisFtuGag6ApIN8
jnZeg/taps1b2zjutu6bfRMosgAmjhFyiWd2oXgTq7ehS+ZTLYPbwDAepAG2BJWdSrc2r1fYgmMM
hjkHeGwrgWdvJyJuxdy/FAFNU5zGwzR4cJn7cTQ8OEYQEes0HiClvpjBiGtWvSKhPk8UpJELiZ8C
5tMOR5VtidUiJvvXyjuzrq+u6n+6/ZjeDt4jgBuLO4EHowgePi4FcYOQa5G+zFSKhwx+vy9qnXRZ
q9d4DllobaV1b6Y1H3s5sDvQqVNxh6L7dEvQT4muhhNiUoXRTCMjBuQVIIxQOwvlddMrrdnQ0FJv
5pYT5eA0p5A2g5UbVJ/E+azdKBq58aDe84XEsM/VNezE+NDoilaW4WuQk04ksMeMqeOZxEy2m+RM
tDbvHqu+fKmpqfnwwuKjIvS6Bg3vEUUdqX4L6cdoVHjMKtoX2UZwFIrIMWmlN5+UOow4tYh9dPVW
ySoEoJ3O5ybpHtuRfumpMa8aRX7Pg0d5YSTCByKi2bNwNozhxyfX6/NHwxxWSXJNq9n77Mf+ZzdM
w0tORInpGwZ7UtgbWbjuHS96eRjD+cZMIBJXQ4YZURZbByeLr2RzbY2uPyW2ieaWpfeDtOA7zy5y
e1G6BydK1ZttqYtBGgiwyCuo0Jeh77560b9Sp1w+hUF8aHBcxZVW7zmNj/7czNyTsmE+REvIXWXF
dBC0Wd3aFU7M1tpVoR1vwm70LowQh30sJdztnyZR1ROsgXKNDsxYnQPCc0F9hTG4u6QKY2IRoe94
aAa0adj3NZuqPneJCMaOsZHLshlspF0aj2bHcqGa4qUz5uYC4r0HFJXMFwJaxH9tUx1m4Cu+ELP+
FD0pC3SEkejd7ViI/DICNTXtebx8v2lskGEehOJgzI5eaAwPtcEhMXLr6k0rGxP4U8JJlEzBISeL
xlF3PtGPXl0aZvpuaqExOEqDkExCxYNUvy8IDVw8Zz5UbdsfB0d50Al7XOvfH0hovdu0zDv874fR
FMZHkldURzT5tS5Keda9eB+4GZlelYsPy62xdlua4eu1N4FaxmnWdiF+N487VVI0Hfgr7vN5SQX6
NCbyfo5GTgwJ8qUzlBMOpPFXVVCN7uKyv01HMl/WRPWhrjV3YI3wKg76VthVflJAirHxzZKMi0sX
jDZciimGjRw5fzxKyTIRTQ8QWub5MloVKRoXhUJ1GRKuir4c8Wb0g/O7nuDbmI577iOKBk3Nsm9Z
qp+SuGiO34+KMnN86UQuBJCmwsBtBQfsv3Hm6xEtfHLK9509NucUvsQUKXVuYVT7AhV/mzRIe9jF
I3wpbJl1N7kXy5u2pvSkNqbbMhiSe2nW8jwUhCYDb0fILnhG4AgwwRgGc/eYZZM7rx8QB3q38nd8
H+lbAulyg2ljHegY9aJIYjwIwuh1jLPXWCrvd4AvI9TL3/MgPvOMbKQWZ+W1jcbOjzx0K09604Py
8FjFsbcRHENXrpxp/pTjri6VRhY6Ds9Y7no2Tx49fBg8aLEAccmp4AYUGE6S3pyW8BucsLap37rB
urcb/EPKJE41iWy6QYRiaz/K64xP2mPh6RkSOurYaByWK1XNfmPKgSoRDEH0q7I8lNRH4NuzNo3o
irNNQ9AQ2VA3EHdHhAtu+3p4gcLN6F633S2M/uylG7CJED/VycecxpjzMX7BNXdX+yGC8dIVWnDU
lwBe1+njLSPUTy0K1Kmfl6FL4WqndkIViO1Rf4zdgUxErNbKiPoXpTnkSyf61KbKvRC8oTzAraqj
VWfOK42oaXhWcOo+Zhp5CFi09YVS58+sKhcIiZieR2cS+6klxwWcsTLC6q2jnC3MFTkGYAT3sRrB
N5A95DwlziV/thsymDRRBp5fqNDgWGw6d3jMm/3YOJwt6tS9UcFQ7ouSfW1ZFyCLZpP8HNFYAhKt
hZ0Y987OzskRIzgoIsJ1TjtCAKrSIVkHjig/ycRbd6US11zE+kNdOYCsYDsCWCINKrRyYTZop4zT
7tkwJGHtdnydm8nwbUdzDm1epYe5cuXPIpb4uBxSDgXeS8eZLiJER1KaZl8dHCqqMk7CTIqtUnbD
Dojja9ricGLXJnZFM5FGC8keA1B3HkqFqjbsw3gg8dWgzZql4VPD49wLtK0jAeRtKkyqijihvboK
LRVQC1s0IAbzmNRHAIvNTVb1RNpTQHv1qLIvymO6k5GW5abBJLsRRJP4tWr67SDrs7NAT7Js8NYc
KN30pq6s/DCV4jfkaBqTjVC/Bw0gbiZJb1/HVnvWh/CQUhiSUsH7HOf2cVRdfdErZ0cNc/tUjZpY
Zz3dE2VinHGQmheJ9WRlznK4R6bxs8y4RRSz7iLkGTT09jXWpvhR1Vr8qIVyHcPluxMJl3ZUZGw3
2d/fGvGpg+UCVE6yE8xGeQBjaC/x3sX3EpT34NVOSUaI/ttlmsiQRJIqbppJHvOpDR9CG6IPAZBP
iu/6L4kRjL3TM4z/4T5OiCTXVnyTT064aZBF7rizutATgFE6rN1j6r2J+KusKnVfBnxGNgW/OP99
gKfTrrDNnq3ANd+LdoD5oBlX/PHisUzsYxoL75eI26Os5nXRmvVX0NtvgSHj575czPapjs6RN/dN
XldwH7LoF1ikWyvON26YT/dOyM5UL2KDRgNemYFmsShzIL8Ai6OR1MFS3zv2U5JO1ZuhO9sSi2mZ
mvZr6E3Dtk0qaz8N6fiUULLSxZyepuqXhkHcz53KWkWNxZCqITVixTROR4bu7SoQuiupWT0BfphA
LYHYdZvBjvEM/VmX6U9acWzAckV72wx7jRuc78kxoX6Di0ZzoqfQ1O5Lq6YxeXLdVT1xHGy/30RZ
drMvIubdGDIsf3D6keLNnA5m/ERzlCPxtEF9EzdjR5IyyLellTbrnAKunbYUcgeZ9ytCLARAIcWJ
wja8Z0WjYbibW6au0ypoM5wEg7IuWsFkQohlP9rA619h5qxWog7mJ1XPR5GGPFu8NSwfN/qSSdKD
fEd8q8Ze6WpbGFKLW3CwzqZVS3/iKv3Vdca9RRDmwakIIyeFp9aajL+y0rYeJMLdA3rkLkzEEff7
dId8xWtBr8t9ahOkdDCUHvNYUuOQB5e4KnyvAl8XeNorvxkflZR7PvJVXEWfbSLqk+5hD3YEd0B8
t5Rgl/yxYm3Ituy7o5sWdIzTZM19XQNQU1ngXNJIOU8UlrcW9JTIkTHHRG4eU0XcCL/0EAasLaLw
LiNNerMhsy15vPBU9vp7PAXzrT5E83ruJAJXpMJLnOjOxmK0iRmfh99vJqdCEs/UjWyr9i6f3xNj
iV623mJm/lahiSiH822iFU96znFydtIHl2zCRmGb7QS6vDm53TmZZPBM8K84o6OHKEsU4UpGhxje
Ts3MmauWqFpMGXuui9w4zLVTrvrKhqEVZ599bsD8qfHzUaun5fEZnvVdJARtoiWLkmIT4jBZCmnO
Wk0jf3WvhH+39CnlfANu6eaPkG/xCA/pPorpldfTqT2X6efIh3Y6hH0KJghqj5hGWtud2Gp/zmm3
rvX2NahDYLBzKDas6AIgiU1WIBODrzcsipFLcq5egLdm4ga3pGv8big+BTP9UwIYb2dIu4HKD90o
J4K1TWIH2Ffb/gwmLHZtVCIA91lwRXrUz24PGbofNgUjopduIgAr0wzGix7BzG6iQ2XbTHNg1eDY
cLqjGUv6e7DHrL991Iyj+nu4D++Z3VjI39WaW+jrBGmI432bnni6bxLCwRb4pCi4OpU4LE5Smc4p
rulAmtzgXTUC6aK7sUb27FlCqxCtq3g7w68+koqzmIipM6Z+KCjc37hGvB0wXHlqgWGuetElpw6c
ZJKA2ukkJd8UrjabCme+vtgjavimeDuC+6TRdlWlaztRifJ2wrYKBw0+DtyHbJ21w6bRs2AdJc9d
ZC0mWp0OIg8ja5XW9F7pGtMAEA0oJQj0kPB2TZC9uCpVCDPFAk3nEGLpJvQAxr2tvG1jN15btd36
XphSPxBhxen0nOuDvbfXtB8Bu0MGyNcW3CbIS/M4uhFp1sWGb2FAd/p6vu9Dl+9CCx6DfJC/oxSr
sRscBl0mh9Y1NrmHF499Iq10LOy73hreMlqLW7ub90MNh4cYIX7UJNRPFkatEwm3W00SdAiaWpy6
nFiTlg+Tb5pTdPNvXBz/iJoHzo4FaLHSCWEK3fgHinfJjLDRNBjjEai3M+MEKiNSbAk6cDskBrQV
DdFCDJ26BkKkrLPBnZrY/EbztQg45JWaLHd2DBUnkOgmeuaVm3/9Pf4TDv/7e7RNx5DQHnTDxov4
96RxFA9FmCrtT0UmXudqem0Tensimhy3qjZAYuQGXMUoPjqt3u9k6ni7Tpwx1u+rbqy4gzs3Qec6
67jvf7VUvSVtFz9soil7FNTUod2jtHksBXhn+/dcZdOaYbt9jonxfv8k/7Wj/js7KhY/zEP/fzvq
49v7W/tR/sXC+sfn/K2xQf/huVQIIGgYEgepgy/sTz+qJylskI4DjANXKFYrLo8//aiG+8O2dCgu
OE6FxFnB1f+nH9VwfpgMiXSPKQwWSQoA/iM/quH+Ew5/QWMIHFHC1V0MD/8I8peFYXeNa+40JdBn
46o8tiosCXqP6JdWHxJdWt75/fj7I98Pv9+I5QP/87CnQRCzG0o5zMXvj30///sNivmfX/j7Yeqt
g4r8iaOHyHJmZK7zNmL850w5G8SB3SpqQnH8flMFZQshOieFuUz4vt/3/a/ie9b3/ThOQX+NMb2F
mJAWGucy+6u/Z4+9URQ75Y5H06zqYxdH9ZHZTXXU24bqmip5rXj5HB2dmJGwjmR4bZoN+ReMDPto
wGY99o64Y+q/lehRflZnGETAsiPzdr0y9nbW28dC6m86Qb6DhPx9Z3U4RYOiesSynwx0rQRYeO9x
JkOsypX3QS/rmtULKFA95rdoLu22T+b6YCwhddXMz+ACrzOAz/uun73Nkp7ZwT327ih9gEzHALhC
MsfJkZjsS7GCrQSHkZuI4xYswm2j5ykdotFT0Ub3Kg8+YaloW3No9nNQNBsY3KXirBHk2oMAP+MP
olx7Tv2bKwD5q771qDb0YxuXXuDdWYb2a2VH041go7IulCgxwO30RIt8dq+kIW33q7CSXaWJQ6qF
7VHk+YbGUAfnFnsXSvkscykwB3A6mdqGHsPosc23Wj7N9HRZ6S7S3yJsStmK7Wh/tHq9P37/a5BN
fywGNzT8//kIP8CSBOr2uFOLawj2ndzHPL7NhvFVIUveT3n8nhs5nV0XqNEmZ1RaBeQl6pnox+me
GuYInxQJFDN/JB/M9j8g8Uwj08Zt0aSYyq+yEScP/Lf0MGZ0Hg7AeNoSVPgXxhz6kNMbFzmEtRZk
eHmD+H5DDae2zRmyt4bH2FtLB4hs2Zc0h5jQCD2hsfuzzsJXrZchkITqlhWT+PEYQ0jGRwnMsHkh
kvJsB/l77UUfNk1h/pSQbIC7NSb0SFV9/NibUY2Xpu+28XJxf1/h3//647WQYbr8/tf3+/5fT/l+
n0wA7DRDhzlCU3BxMi1OTn+8WTbpYYLUaC8YhO/39d/PSf7vc9JAgnRXCthW1HKimo52lE/btC2f
CqPsGP7kG2zN6Y7v2vgZkrIzjJE9W+7GJzSpAQMgSpA1SHBc85vKcXn2xMrgBDMkXUobVnZD2rhI
YRfXTiww3wV0fI5BuzXhd4NC97CZTWl9Y+LEoBrhPDKzO7tmf8YeXtDFmXyVrYrWzeDcp5arr7Uq
fw0N64FO7s+UZExZ6/uiqxVoafaqUIy+4Dl2fmPR+NCGJJqTYKs51nvOn8maif8rwz7XlMjlFCmW
TXghN8RoCdPdXEzN3q6WRuTldQBU8Th5SX4qJ4rrenLxgH/GmE7SobhjlK96xXGMzkgd+83eriH5
uU5+x/wNxhhDY3b1iXEXuX7B+C4htH2XDHa36d0+Wxd2SyXfKqrsEB1yQRja7uCHOlWPdecVAApT
QTVt491TwBf6eRxRckFodWt3BljU0S8SsJaa157lCACBPWC2b5N4x7d7udfMcMnnYEGPaiikzI1f
EucxL+LbaJZnkJCDL2vlM7kdVmnRPEJ0OAye/sjmhm8pKn4lcteg4wHUkg81pjErXXqhe2WuC1iG
6yhM6FWvFnBDO8/rNAWDSbGrdhRaX66od8g3bJYTzr2JWrOV6Wx2u7V5KkdubsINmk0sGESipqMN
Vx9wTfobm98XL/dsU4w218fQzeg/vOoohwDZQ09wtGoN+eZGNlGplKTtu8aEV3TWsaVEvNcRH0V5
GfLpgmr8Rjgc5Q9XAGXFVmlsslb7hdJ8n+H+WyXcpzQa67XEezb5AqrHNJTPh9Lqq5Pu2hxnmmuF
yQqYECJ4NvJfOJ96Pbr+srBvKqfMdwJF1CdYoPuDxe8dQ8O46c0BUG47lneDIhlIy2e/w/D/FXRc
EUNteXfKwbT+/RDorHcx1IQEktu3BaC2g4AWTRxrnjYiSXB7jtOHxgmP9rVnr9Gj1SBcrIZoZlcw
Daw8SJRo8XnvOaBRolSg1zvhnimBGzAXiIZtjWPLj3A0Xt2wEFdlGCUQQOyhDN53kVfuzHlG+TfF
vRPhmRqo6QTeYzGGyMIPY/AkVUC55ScWagwuv8aAQmh7q3n2GHMLSoCs8BUG9isEMUkJhXOcsxB5
fheNHFZK9TjbwSm3qnMJ3WbIJrRhiA2DaR3ZzANzd16suOAkk6qfQsdpZ41usZ6rRvmeVYzfF9i2
XirQ55rZaWm7T5xUCc+G6uBoD5Mqz8PYomR0R2CZ5dlFJ+ZUw3QrXPJceuRg8gistcVl57ukl9yE
X0c58eIPih5DEShBPBzC7t6GuqeRj2YdLy8QPomTrDW8iq6W3HXDOK+SXNHxu8zam7vIsTYG6BY7
wVpechiRDgpYUXc7XsFfAKqALtilfRnt9DloregQld6hiRIJZLD/Gc8JlDkAFkAR/V7qJHQ0a6Na
coedeDZcsK2R8QuZ92TSME7eI12hTsT3YTM/zVOIOO4Vd16WJhtnaH52FWX0QS9Ib9Yg1KbqgUqd
q0ZyedUQa7T19EOI8RQ39ipwMP0MtHaxk9Kg9aFUpc1LFRXHTFcLmaKHR8zOjfnYOu1rptqJdRuk
oIUtc7jxNJ6jLwbZITa6VYpzh0XV57eV7t0lw9K57t4sMVRMReGb2JS237gneAMmDT8uSU0zPXQS
ciE5QRSFCXByxgxwRcsibad8XvPJkdb2iwhm3SQP5ajDE7imvXlvBojNytasdWwQtxcxgzdLzmtn
NJ6GhGTogK8i6PLTFM4CTHdw0qYiWqvAgc82tDVVlkXtV8Wbltp7qhnU1qnC1xgzE7IbduHAmTei
s3FtTHq7Lhp7z8JGwsEQ4XHwWrwuFujOMbtZ0oca05pNNpJzTK8QkhaGXpHv0Ebv6y7DGcA+126B
6fhO091aFtVhGvHqoTSOCTXNpTtRkJZODnI4i59JvWaVehe7wGDWZV9Ojt1CDOWb4E6IVN9n22W0
EGRUR7nVjKMEzJTJKG9uH5v6BPpAg51m/bZNgozcvXckn692jS9X5qSa5pp9M6PifhdYdboyOkPf
Z5uBqfbTyL6lHdP22ghssnLctq2BSEmJKE3UZwPd02P27stYCeau3L20vtp4I+lh6XWPdl03xzEx
8w1tLe2FTZt7zMpk8eDn4QPzEq5TSgc+QrafnaaFv1MjeM2a4goR113bhnWK0KXPIoxz8Nx5QkNW
8Ub855nS8gkOVVUQqYFBORUu2Mc+4rDQObT4VFTIVDplNYVtPpij/avOTJYWx/IN5RW0LYOPCtnF
LruBMGlGv3QXKabgVURL5rEK9du2CjGZVsalzcZrxPj6RTK9bDyzOE9OY1B9oFFr1BeXGZLcWei5
hgCXIlBOwGgMIXP8MYTdvJYJF2q+rVauPavzqPPryzNT341aA9XFnp9Do2L2J60v6ETnLAL+mbmH
StLsXahIX7wlF3QM0nLt+IHi/dzFzM1drgi7qzBCmEOxpX6acK2RvPaJBLHGdRLcLmWSdt+LYy3d
LWBeZ0UXSr02ehDITkQJeDlhyw7akGSe2sOmxX2eQK+P9d9O4z3XgGe3M2SPVTCm77FGXVfPqWqr
hzUUyG6DUdrza8cLT9LGbYCBAnx9/KsO9HwdW0tY1jRSXxRjsG6qp6HDve0ZzlYBD14Hkj1cXB71
ILjhp2fuN9LyB9YnENSFBTineVUMH4q4JnUZ5sUKGo43jP4nZjlTlFvH0ZyoH+p4aRhTZWIiMb9m
XldXzakxD9XeIZLyIWz3MnLFOiqDDz1I6JRuzWs4W88pxl4sm96aGZgAHJ5CRj0UUX7KojFek56p
nzrvFadKwKti6oAAF7S/8FuMNKIoTZcCFaWKJeKQhsVKcF/cgv+JR6AZjZDviMH84CaSeVa3fqVu
o8Z8jObpK9XUy6wokVFAwDT8np0HQLCktgfHlYe9qKD+xieNsRsMJz8baVacC2PxONSs9zm0LZYb
fG0Det7RjluWEw0hyEiJX839Yxho0VYsMDItjY1LoN87o+tdeA0m+JxHrrSQ/oZy7gzfBHDBnaTj
1m27+Pp0gHvR9Fva1Qc0bcWrYIxvLb1kU1XWJF70aC2pWtlEGCEYOL/19BjvO7Z9fpprKZGbChpM
WVdk3vubtq2DTytWV83F2JUQF9qEIrAoIg67c8AyBWdiKl4AlD58PxVU5on6E/cVLBwFMG4wXUwq
mU5mHzgg+PX8Oe2TnwgswWfTMZyPZ+0nZ4tqPTc9EUhtgBCpgAmkOvGxKOj39VikzzQr/7woLRtf
GMhgSbXNSyzMaRODkzu15nD1ZomfjkoBWoiyRysWDFUA+5sZmJosIAxuBX167ex3IGL9NSb5M4IX
22C3QbKIE6Dfsf04BebA6BtOWOFmLcatCjxKG+Urd+w3sxE/ukF8y8aIGy1EuQHnyYXGogNOPS7a
9mAT2qF5fWa85la/hzp8CQmVXHIHC2vqwZ6gbYKrFctNdLXT7FkAfsa08kCHFCsswRgTasMQKqoJ
KTgIciy3GlAYQ5l7pdo9Nr7bxis2eWy8scH6gAnIvXQf4maiIovuMLevx01tThDQcJaVYftrGM7z
h+EtDnjMFmGP3E/v2bKUD/s2kjfDCMhQ6RhNC/EwevQuJL3zyUTAz6vmwUrbc2tVN7HhHLRSe7Rn
uj5mQhgDIHW+Rv27xpS1taoZa2KabjnhMkmr2WTXlFcbdJU3iTFswurLtmyO7KTown0URRc7D4ge
WMV70bEo4uu5s6rB2tSa9rkUZbXz76V2i4NQD0KkLZ/LiGFxlF1HhOoNwH3AAVGnDizqm1zNT1n8
pTcedzPnlj9+9DAVPU5WUizQusxhH5Ejp6pI4bwd87t8ObI4jjzbVn/LQb8AAtDkK451q8QNL9bQ
baXXwoaB2Sn0as0wGUQtUxkyCityvL8cM300axsS+5T/qrumXMW1Ua4b4R7BrFVliSNrMnfToL2a
liXXmBiO/CRrdha/6bp7jGN6JOx88ocpJEiVXrUw/K1rDu3GMFzsvvE28UDn1vSaSaw3zeg6UP51
e4P2pVZ5jicwYQf7HQ3W8TWNqW7cDjWzaxyT0W3neuuEaB5k/8iWR7IxX95SNgVbcZ9G/IFcfmY/
NbgJNxWBsAEELf1e8izmV2HjfCLd0bBbtLQd1OLNsIw3wf/sfilYbz4AxffIcD/psbq2wvnVlHl6
pIrDWpuxTXyxp9YHglqIKL+J6z6CWFo/JI5Jq7m1g1l6jgZgGTM0cBiaNHoMGDW9aGdnjbM2isDc
YGpSmyyq7xWtVBvqUps/mkP/q4H/Ow1cWAvF4F9o4Nnb+PGW/RXK8Mcn/U0Ed37YBvKyrjNJMcEM
/J0I7v5wUMV1ywHAYBiOgTz9NxHc++HQNLd8muMx7fk7Ddz7gauKLmPHcy3QDK78TzRw8U95YKqU
FxyELU1KkMW32v73c5qM5KYjipzEvmPEG143sEGBMkqvUq8EYie/TVo8GGPbbXvDnM5k85mx5WO+
V6DjqB8bnPVsGlg1B4aeSlDbpElJVapu/XSz19qh1FHvaG8j7ALBHq0J6ZSCAfzI9hnLLjGbs7KC
E+mWBumXRtCFYKblDyYu46fIkltgB/ZdU2gPVRPFN4qeGciQQ+bbPerFhOW0pFtoHl2Mpjo40DbM
X2stJfpOMY5vFpSPt7BOttNE00MYJjAL0qa5HUwIR21mlBuj0G5hC8ZH6MH2psWovDLM7mJ7wj4O
hVRHAZx8SZzQA+BxOG4rNguJ2Vg716IH02M7to6Wc4cR0nEwgtG+VDYCQOequ7ROqUZXj32qz7ds
vDncN2gjCaSjtHj34IuvWJEp4oE+1Ijwps1l4Jdjm0Ovg54KRWvaObCNV2HiYGMvK0DaUS3CgyrN
ZDMHmvLnKoXqyXjVtHqHwO20GtGzn6bNpLXHCR1wS4T6eRgOaYDpk/Zf85TPhBOqtmaJFPsKofwm
6cfFRlUd5w5uad6OjwNq1lGy87I1Ie5d+pNm1wZHFrvtNu6HYgPVmDS04dIWUBQRs2coBGryXpoJ
aJVVdf0W32hymlu6o5IR6Jrdu6c5se/pGQwPlaJ3IJ8ZAXYJvnUrfGKFnnZFWX2UMuuxNLCMvwPG
lCd7ZEaNRLc3J/hVfTQQpx20+3ker0Yddsfadd4jbVhjVGH724QGztY3tsjNRXREBVWIR29Om4cE
9RzC+nMFaOzItQzU3qLRAiPMJSMZ7SfLcGOmiwaua4N7Zc+Mkbl65GvMMGj3jb1VwRpC9hCG34cT
GIeMRpxY0nJRN5hkgQjzFKdsDlJvD2PfnF1EF45vZwaad5ib1nYLgjviOWnnD2B7jbt+5pgWAunh
C0fKXmEfwJUCqEmzfeqjkGar7fJsDI/rkDAVoFnqV1b8SXZ6XW+Lcj6BXN3bUXZKdX2nxhl/SLym
GJW2ZhhCla/rrh+2uDfEW1mQ9VX3UY39PzVoIrS5OAVI9LZ1HqSuG5si8FXKy1SbO5dK69zYoexz
vWKjoKSIMT4Ox/Mkmz31wlcuDv3M4U4e66hfuxlqW7IMdQfNbBdy8HPs2dpe2hDA9Fx/AJj0LHOT
duW6tU5syfHyFYoOP9VvBkN94vJo+Ysg03gQSi9mdYRhgoQIWfLU9dOnZiRvWW2aW6FP8uyicFvq
OZzu0T/ddUnyYM1ZdLjakzseYF1/mcRWdmUicMkufw/up9xX8u5SYDCGERVXN+SuIr81p2Y1Ikjt
SqhQ8EwN5zwFsMldtW3j3vhoADiL5ZCTdPZjgUtU86yR7Qqvepm0/BDTrG6TMWL3bVKmOOh2y6CL
UA5+PvMuxe4FqIPhBaixZ80qt3nZOM8W2lRbIQ3VOMWvYYPldalZ8G1Zv9AEFVDYjP+MM3O+bjFE
bswye2ZcV+5pXaVtsnAKf2Ag899Jd9HF3fTvVnlHiH856f7Zf7x1//t/FX8Zdf/xSX+u8q7zg+kx
PBOWZmmS7oAz9LdRt/5D6rYA7W1zcNS/P/TnKm8aP1h+Jd1AC5npr6Nu74eJpQUyrsdH+QL/0aib
cve/Yj8sXBiGlAu+hJO9YPb+VzuGShaKQikNQkO8stqxd7YJ1+ZNZxjBNvEwTWKui3eqib0L8a18
18StIGdcwVZMmumS5Rwtm7SBYuIa4040MHzCcTR2Kaeki4OHfjentXf2ZOrt5q6XWNmbCOBjOCPc
Ntles/P+XMYZrn3B3aQUWrt3aaM6pxTH7osJAXxohLEvisw+WU1n7QuX8tWBye9eb/Th1KZpfJCO
ak6q7PIDobv81GLpPSgYdqfMi9WhMVLvqHdqPuCmgiAee+IwBKF+1DXbwUhvqGNYYkFMHVkfnTzN
4F/nOZZItjSzZDzlwoc8Ig94h9L1pqObmcAOmlkcMUXphzKXLANJOxygO4WnsJDNYZjs7ARmtDjg
EsLxV6XJYWgJNOhkYPYtfuSTdHV7r6LQOo1uz5Kb4nBVeIb23HJjbqBdv9dlUJwH/f8wdx5NjmNZ
lv4rbbNHGcSDMuupBbUmXYZ7bGAeIqEf1IP89fOBnpWRlVNT1r1pm1jACNJJujNA4N17z/lOUu3k
RIeg59S706t+OAHSiHey1M2T3Q4Ef+JIPxX0r7YQZqMzYxhzC6AhPxepQz+l6epzxFAOa0wywCQN
KlKYlElOVgP2t83cc9gbKCrJxLiUmaZtak3PLxkvuqkDu74wxBcbisL+Ak6VcADmIZchGQZ6O613
wffQbsRkRdemIfM5aRtJ4VTIjUwVDVwSFTdBkaJ6LbpwIwlsuNqqIs8TSCmhkXCRNfogtygnQ1lD
iHCr40dN1NVO9R7W0NJv3wAcDPTOK+0sYD6+dEO1ut8fa5nYl3Y6fu4mxFjQsSI7oBgz91U6P0LO
oG9RqwzKqh5sz/xi0CAYWdQQVoq+Lt+Ky/3ecmj0Y4Oi1Uuw2TQZx0HYVof7rc9NQtfPBUN937P/
ePCvP/avnvov7rs/rRzaAOWBeEX4jY1kOGr09NuB9nthZtbajXSiqCFfXlBv1BeCc+n4z/LZotQ3
QdWO56gR4zmOb6bvIHWdY3+kHr7ijzT2Lvpsx/GdS05U6mNC6usi8y1rX9Og2oowJwKmTMxtz1J+
rVImElpfN3MObniLW4IPRtBO63wAIt5Xnr9pMqK7osolerqrsB+Wrm9fZFwBX+EYZRgKSLwvu6NT
5MNZe+lRhFzAu34RubxBQRZ7UZQL7Dotrk10iv5oesvCcvTDNEmdLufIkKOOrAWV78SCWbcexIAe
gLMNxxbw1UMAdyVpzGAnuomVC/nZ6yhy0qMmCdEQrX7SpsLbYHTKGZ+a6qp5TYblI1MbQjjbqwlB
4dqk8PkBo4gtiUEfhBjWrJZWepP9oJEiNzEEioNFYpLuS+/qkli6CklNWCMqxnkLyFcv7eTVTPPZ
CNWkS8YF0Y0u3Drxc+dMcFy6qp2yWMLwaQCJ8E2O48IlPtGajolobjHc5bWRAuTGSG2wblbx0Qum
XRAxyLSgfy9Q96VrbM32fgyMJ6Zu2klOY3NsSKpEuCjbFdSpkCwlIvdIfZphb7DnnYrU21zPyoud
taCoAaz4oaLvT3Jism7oN2S5ekW+Wc8Elvo0zrc8rCknsm5yNzqH9CTOXmp1Rz2GQtUm/j5z+rVX
NeWJ+qI8ZfOGbz3ZhbBjVmlVWJAuoKrtZT8eu8wOSHtWGuGnvVx1remdYzJ2JmZStrVpO8D9YypI
0kEuviIpxTkXul/uPdE+3CfXMM2Cw6iq/X0P472+TjuOtDYe8hvEJHVsk+ZahV11yHXrq5ZZ6SP6
QtrTiYBMKUg/Y7YJvgAM8rLJOe3Tdo3WrEHRh6op3gP1oqMPS3pbOnqynQy6zzkJrIwoCFJuIt1Y
0DMmudlFUD91r1yi5Ck2gcczh7Q2uRbtPfJrvtiNtXG9rth2geOuPM2I34UyQTkIx7ymIvYfhJW/
uMIkE6uOi40vLU6hrTA3ST7Jt0HqP31vapYCvytuUiZUnOWfQz2xvnjeNybD+zyS7jv9xYPZmSOk
kmnRCNegUV8Fq9zPjAdAL+ayhobHmJ8xDBC/h5BZpjZFuItjEluIRbGOWoUp08CZsIo9OCvJVGD3
EUEs1vd9xNA0Yu83o/mh+y2UPCYC0aHcd62dnu4b4c0hhXppbiG1PlFJTc2irrFtBwy4tnhj2ouR
WnKfVgmYCQC4npGFNww+5MoNIWv2MR7weDqz8TYTcXYMTKbsmm41xJBiZ3MFH71eTnIdVFO+hoiq
rUhL85mW6dmTnQ3v5BE0H9jXGOWqIrxCXmgvHFwZ0VyJ+nDc9kVL8D9NHk6KHvULnTLutzEICaCJ
70lFRiJIsmQXAtv/Mo00BOcfoDXTrxpB4LKMBvk4TvlvpTuoD5mNcGMn273aTqOfQ1H2n+/k9fGt
QJf9jI6AnBVLI9lhfqGp3xvMeb7mohg3tRdbuz6Mule9SPf3xwtJ9k2DLvsUe135YKFvocfJE5nr
kiQSZ4LpaO2eeihwn+/UtP3R7xP3JZ9EvCefGohiAdw4fbo/L3MIHKRWqvdj56qX0SnP98/I0kqL
GGnQTORgNDd/5sbd/6SSuAUyZSrjAR9EfFIyphE7/watDgPMDf3XrKvanTe59sZqrfCrLT7fSWu9
YV0yDjyUAn9sb+eP93dyakLHHeEEZ3g5PUlzNHPvLwh3kQxdxF//s/XH3M78XpRjDT9QNX//z9/b
m6sP9fFPO+t7UfDQ/qzHx59Nm6m//yfPDH8W80/+Vx/8j5//tdKCRdy/ayB+/aC0+Pn9o/nn2uL+
rD+wrvrfXJ9/tjAhm98hsb/XFoYu/maZ1BS2bZq/E1//UVvYfwPI6NAkNBwUuMhc/5DRUnbM6mwB
8RWArABh+d9pIZJUQAvzn5iCvLvN27vIvIEgwlH95+KCzliaMg8Se4nVmZq7+uI2TFOFVN4ezcrR
5+R5MDPTYYY937xvOIv8fuv3h4ullP74pauBfZMSYtei39Bw+Eq53BT4xelTdlu6E/HSTgLt6M6b
3AtN4o1sfK0plNUYibnflCUWHD3Zl4lYZE0yD7QciyZHbtJCciyQFlh4CmuVZ0H1YDjLvp7ya9S4
7xVW2mWWnoYBlsQCq/WW8aW369wSMLRFFEGfD9V66HKGTc2UvGuw2iqor0Y2LyFdlCIthulnwQKh
o1iJ3MA/tZYMHshOIfLDNL7e97TY8x/KVPkbgPV7BDzfhOfbjF7TR4mbo9Aa6jLV+/ueQAmhm9Mp
ba4ZhAbiGgJCbgrPWefjVofYu1JMDXdxgVwZ6swjcmt/m4xWDVyKOLyhBqqJ6xUWfpJ+FUU/XvPK
6OmWTBXcvOlljDBC9EGwzVJN3YawXPd99MMl3vI1Se0V9R1x1d2w10JrOKV2k2z0ABgd1o25x6nC
z03CKjXWi0NQGelG1VX1qvL4NXQAYI4qKY4Z4Lml5E1PuV6I52pM9qFVDo8ktT0nBh7jmFbynvqT
a45utMA0KxSphgouhtuxiKWaPY5V5cwikHjhidDg+Np5LnHdUVtf0f9ZuyC0UJXafbXzFO49S7n2
qvHG8MHo2kNTRNarHQWHvnZfus6tkeoxbucKX4IsRTdEm/lA/6ted7gGuZ5aLGKn2bwVwkMq06Zh
CI2mF0AtgUJO1Z+0cTjjOCOCGzvXzfLaGboYb1Sqv1ht6t2qwHz34N09SJYiYII3Vq3EzoyJrs4o
+jdVV/wYKofjVuZqQ6xecvQKJmGd19ETErp1DL5NmmuQNOxUa+ZqLw0D8XOCN+7W2/Iq0enuJptE
+ykU2gIon3+KZVpv+opyPKvRgVQ9jHuT5QEUqewY9jRv+wBjFV7p9oi3lzBKX3MOYmKQypoNkY/1
1hOh7nVjda3Bxi6duCUjUjMfS28yNyL3orVOZFYGj3Bl0HU7myKLdxkr7llgJC+Fq8lLEzhom6xh
QnGRIt7AG0tPrHyHGVq/T536iVoKgV4hxksMsmGn9zRODfnR+8p7KrBZoZ1AT1n7zEaVFRvHAT78
wuj6YY1eeNwhaUlDqR20zk6W4BGyfa7y35B2Zz8hYiP/7P2PRCH/qu1O22hdHW41M8KnHBZXlATW
lv/NmPGt6m9YpS8iqNNXlQ3tpYusb+Cft6WZG094D4iYpBkrgRqiM42G/WCSf2BlZrLT7IamLHKy
yaq3rYlhCKBp+OiQ5KkGPnmhNJOZb8RwFl7ksa5VdA20HIcvhtjvVriFyhn94KuXL+NYl7cEgeDB
pAe6YTQtXxn/PjeJTjyHZ78HkmzipnN+5CbgU1GE2Um44ptKU8ovRx4CXZpkIjIs7ICMnu67Ilwa
NZxBAC4jXuek3vq6eFaFsSisTt7o4RbXVnvNJMIMRvHg2IboJSuzkHE9hLzc0rTzwNHPt1oOa1ym
qpPqYQqMiEY6kfac15rNzEIdSGj4arfVys6Ms0sVQVs/+s23owO4pm4bep14vSeryoFoWxVLZhOD
WzzjWzZWJjqcLVGGRxNv4t7QUu/ByKS1h0b5ldYtLgo5T50/bxaUTqtgCOm1A9jFXOpe84jfMGwA
rhakSq7sekQq0Q/5NnBRh3a1RraCHxI/FKfxtrdbJjVZXBwDgsVctI/ILWEnd5HrLZo+IFnIj6IN
bfj6nf7HbaSSAJuMho6MlOQUZuSb2vN4p7Mhm4SIws+VNXAm9c11jVd0bwZ9Crf1I7aC8lsdtqRc
gig+VU3nXQvlAD4OuvKbH1YALQbtJeCDohPkTtvYGixIhwjuqZempc/CbGshq11wzTNPAiTnomxY
csJKIicxA71vVc1bTeDJT4KoVnlJroU1VIe6QoGuSucjFCC5KstrrkXZ4WJJWO71c5J4Lc39xCXy
i8yYPE+EHeiy0ZaeiR0WTfccDOqefJworAplsC6MdFgD+VIrZYlyByoy3iId0tZ8AgQ+9xlM2dgN
DqrFoQIM1n6Slpp7B32y9Al6wfGZnqqudG6kGjq3IM+IRqy0ZyUDQFRain4aNNohKhViHCGdW6U5
DQT05f36NYz1h+6045Xrxlp4nNxHZn27yIL804cY/zOaQxhLnopM5k/a1OIAhq8ghKhWfizitUUI
HeXdkwWe9qkJ4J/obfjQIxKSiFgIZsOSc3fvRB4W1ko+lHDJADqO7TLRKdji2TqKBNLamwMW4oKc
yKYLTmAykGxjgaFU46setElyUa3fg5lS3ZaEQLI4pmL80VgoC/HbfHDSSlbuRE8NNG56TPQ23uT6
/P/R8WnNMLoHOdnPkecXb0QnTVvpKdRHGv0FErmodQyjpO9DwYsE1/lu4gkneuMb5CVCIOCXXOjv
lMH5vgFtRNga0vNsMJ7DneaRxeWkNaaiotA34RDdIhk4V9UhSqC98Tamqr+CbDBfIwI1q6afnum+
Fk/gedY0aM3Xtk+ai5gza++7sRYVByMVaIPnR6sRiWwdMr+tUZPReQFyUFbaxqtrjcAmLVzRiCYZ
teqNVeVl9RYTv0vn0gq+5KNHX0G21GFUvSwvImT0RE515ZCh0lDyWQsG/zbyYfEpajQRY2DULkZC
e+T0PkOfkuzLFEXDIem8+ins1LtjcVeecwLIq5BRbZtcnD7KHix+M6REdL3TUr5MIayzBDr/whVh
vPbp9byMpVq5KnDeBo/lnlJauS6KaBtkuvNc2JivZUNejszUzYtNuUejl24nrTYewwwiTp9deoTK
b4UM1a7OxvWUuAofVzntKoDLy4p16DGAVkU4h/CfinkjQInX0NvQSSMGI2ref0LiP8LTbVcwYsqr
KJMfDQulLhmr9xY8GBlag3N2LVLiKfHOedq/6YLLtUN88tJssX1o3kAbhMwEeuOY5RPQphhoItBA
YnLP3pwQI1EkPnme/pxm9qsx54JPQzUtJ/i9B6My4hdLA6xpdpAD77sN0tz1VMQ3vaDGL/I8WsUm
wL2i9UlHkLV+qsyAxn2LT7DEKBzbRn7u6O8Tnjpz0iYQpEk1PjT0o1+RdI3rlip8qzwWmJyBDI6j
nlwRg1AnImPyB9rME0/Nmw8EdHAE9OEwOy04P5gY4p3U2DJIPxIja4r4bDX6W0N61lxioONqRL/v
Irknf2UJF2jfBgC/GFFGz2QbNobxfcLPg8JTzTa5zF27eJ6umQuqMlITM/JWW4K//ELzNN9EE9LE
LkpjEqiBtVi9vxVSKw5uzHS8CiUNJSQHo+Nu+iC/+X5kLTsu+ot6ht8QRn5ugNSz6NZ/g21l3Exx
HgHjzcoBNA9AFxakI/aLwLGG56EevpJq154taNJrZdN0yjN9wYW+23uajniYgQbC0zraZDpwRF2L
Sr7PY4567rse2v2+nkz9rTPXha/Ci25xYvVZEh9BYgyUNqnxVszIUBLFp+Mg2vStSjnE8i1oepe2
pL9BumfdWr2xbg2efGLtgdtk/bptB4xCtp0+4EgEbGEBqjTMYyy7niuo5NJYmwH+AhtlJK3IZEMG
IyFpUGqWOTqQGZAWaIuqA31D7FKxGkLMNN6AaYSM3/KUp+2h5ig5OTRbTuUft7rWe2pdGe+G0MFW
o2gsKqSILSrgzDplXWedOguVSdnTgjTcWJzARVgn8JTIUYLjr3vyYsq2jIq+D4XJvFgY/txox4RI
4AiNRQdKf0KSGSLkE5bT+szFAJkFGKPRLfqnCk9eDyz20NoVNrvop0VJ+w7ugYV14W7pqSenBBPr
M7Cxg24nznucTfO10Rx2kzc475DwTL/8nogpfGAKxgonYSVpQLp8F6a6dEaBPDdFc6fJLtuihKZC
rhUVsjEZ4Vb61RV6Jva5cgoOWtK7fEH8R4dk8uN94823MM3TDaRcJH25pNXZ1hG9xEkMnxuDFZHn
0RaWUH9HMuw2ZcfSejItCXszDHce+atMCwoXDDKIX/IEZ8apv5Wjbez4puIJDDE5JG6bnoWWpucq
hwskYvxWTpJWp18bNQTpDhN51vZnvuswrv/YlJPz591+eIu8krqr5hwFxhM3vueWCwKuMXHhctDH
tjvg1ugOTvE1Uz7OKS6pHUwDn5yUg0zeMnNQB8tPidQi1GbZG7NLdaKPuHC18NaEdBonLlQwXke4
3jBz6V7OQEWyqIiWkYc6qM8uFJ19OlurYnQEa80NLmmjnqI4iy76rPmgcoo2GCspn0pS+GyPNrs5
Dlu+bKxJRXLLEkKxnFbsqaHDxZh4xSnUkMYwI1xwpK8MY7poCQMFt09eEJvYKCTMYNFg6ZNYCnlG
8xGWqKi7thxQ7uMNwCJIN3jbGv6zN4EyKVNGBZqv2Uvdxe2gcXm+9Z41XtNIWysDwLlRc5ik7s22
m8toJhd6+96Wdf1F1r7YYNsAzuqH34mne0fg08FmTAI0rJJLqDYeS7u6do3n7o0o/dY1CZR2K0BC
lPuA57tql1t+d4DbF24bR5wLphofkWdy6S3a/iUv32VR+UsI2OVN05NvxWSisJBKf3B8ZGNOnYTv
ZQ5N38o8Zn19uQhGTBjKiLNN48f+aiwZmCa2vwvbpr4qsyE6qwo5rac6V4jxQ0Vx/aLrwdWxa+0D
Z0dIzMpIBnpRfUNvbG5rEj43Q1FwbqCi+NIat3xICJ1z/G2lgnJrJo1zBqSL188ltaNHBu1PmyE2
nH3Zd7t2JmkHU7QnZi/bj0bD6cZ1gHYUOSOsoHxMAlUfzBE6Ihht8WZ6pUXOuj5iphbaoz7lya7V
KJAcKOh2loujsFhbGJN6NzLNXqATiG5dVz8x6HE5Jwrz3cSHRjaYdNDNjR0C5JL0NUe33jkS0pWZ
GfmxctL41YP4xHC8eySwnIY6DRQU1rAro8GBoDvvOr0XHO+3TOhaGFbHnYLxhA0tKZKV6Sr9ODZ7
nGkPBMLlT/lY9hvHlM9kCA17BjrahkQAptSOfsyJbMUrFCUE/sSjvvM9PFfpwPoek7oAiDnZFiG6
3OyRUB0moK9Qx4ftr7uYRoVy8Wu/Lui8SaPvN6Owpgcni9UeeCO6mHn3vulQp23jumdGYnb4PXQv
2/hlEt58WYDGkeUyBdCI1uAKzY2hABWRiWHC56TV9PpN4xp5E4wvtoYvvuW9vffnoFjwtsa1qiy5
0nPhHUucc1yTmRhNFCMIkBu1neqxWjHmSBAuLkwHl52PHFsyvFvB4Q1eBBXGNnWOLSFWi8SvmXk0
YuVoIM6n3GaOOW8qiXcL1ZNDFQvdFZNUep0jOM8NWKRMDj8zP5Enk/nZ5b7RZJvt68Z4rlv9j7sI
9ZgSoILtzDhp6WA8FKoPz1o3YKb2E4eTl86l537KjyySmpMOt959//OmM9973x88r1k07jOjF+2s
gdE6KdC9BbnKiDm4iwy4fNPbIUFOfYFCEFdet9bLOlxiRe/PYxeeSo3Va0F3ETzrWVfmcClaei0q
7gAgNr5+QJAEa1wLryqxgEUlfv+Vof7PwpTjA0StBLNS9YJ/kdMMQhAfc7WI1hgFjKkAftg0P426
eC9g0qyp8NGmVdjyR41lUM73cM9ZnCFlk705rkM4ND3OJVhR7dlvTYOLYPobPuPkSDvC08L0FMwb
MHJy39X6vsoaG86cWV9UuTFGNJlgXbxLBjdm41rUF45FynBk6fpSYpS+jnXlIzIlz3XrBajFC9CH
ISByp9lP06ZMvA+elT11vaJ4gHofBRQw46SBsiEH6zL1mmUuPm8imAu9YTgNWV3vuOgAVAlQbAhS
DVZBIpxr6E+EQHQq31D2YL+cN5JTyrKT/RJCW39uTD/ep5EIN0rzv/KfFJ/zhMlbl8vy4LY4JMYx
ebaN8sMRcg2Ml0uwplPhlPVobCWm64Ro7Yu07fExSVKNl5/zvX01PiKfTFfQqIZNMvjTg+/NJvq0
HvfwlrdN6ZOV3jrObrKqazDF1U0EXb/Cdz0R5Zy4yDSowp+7emDN0XooB+ZdrjsTOW04luxDlALk
682YxDsEDSKqP4SXb9I2eLTqYceSVwflJrdSJq9tlkJ48LCjjN6y1U3Yx/golx6cVxf9wJkmQrhG
DRGvNdv7qlyv2I2irZa6YeSb+4ZALZDYdNvLOvUfTATAhZcll4B2B2Pg6ZxCtuWLmHwJPOPQlBaF
K+1CY6U7Dj4IjdzHAu7VOqtIh2f1Y62EF7EbI/sxQ/j/pJdu6GcNuyROie2Z6O4I460SeX0QIddg
8gHcVT+O9dmLm3Xkmh9Zql+tRnmvYVTZx85ElVKg6X5Vahq3ca+16ypx3BPW1HwdR67cIQ6qDsj7
2lOP92xjKt3dyr5mno6LAlq1bL4aHuVc6NbBqUZJQcMl15YpV5tCV+V7AMpqDXyg2Q0cC6vAtChQ
xnJSi3y+esly1GCGJm8Jttx9hjDySoOnP/jSzratVTxxFTT2daD/pg3cPQega5qAHmiWz6oNUKLa
wjrQaPpCZRIcTcrFUX8dyEFbIjnKOAnWNq1mt/gySbGcCzciqL+ZLNo0ZYsjvUNApIn3mxGI5pTW
Xb2GqADSvyEghEvpb5Ugajj38aSUWX60hMiuhdMTk9OmfBh55TxZxqGVgXf1cp8kEQMqpwUCPCXj
o3B7JsbKpBkeN94r69Ctj062CoFc1FX4GxbEeA959mSHk3jSo9Y/VWH+LeGL9aIjQa3swEf1qcK3
MPQ+Zl+/ZabhE8EKAA5csfMrrPiw3XCrjfpbQkzhsSujx4L66YHS/WoaSFEW3qIV0P6xEOkXMvmi
j6hnzK2McRc2hvfGKlwPvlUcSfTMDH0Dd5M/2qBobrBeN07bcCptavx9vWIwBJKAeBZc9Upb2JWt
q0XshGTqeKaNDD4PjxYV99KLdPdhdI2L0Yb+0jdy89bpnrdKnJHvoFm8cpp5TFDgnY2gXTsh2oFW
T9PFVJKiRMqVtamzIVobZrTtKih2TAb917yMRgCWbrMpfWc8VXbEETtl3vW+wVKSGVN9ldO2doFm
DkAhTowj7BNoWK4WenooEnjHuW0CjPD7Gxo5FonWmCFZItQRWoIHIi3PjtjWMc1OlVrrRKTQDtSe
SAFL1rYffJl0R75mhkIqyOG7YGWS3sLU2LlSuQd6Vy8NzaGNb0N5hUPSXH8gssDUi16WLMdhhx0r
X2Axjmi1JzTb9MyBKOKqU+YM6mRY31t4UE8qnrFhKZkrvsyQ91YYvMlJdFewSRGfk8uw1u0UC2dQ
4q+JDdA3zuR/Ieh1lYnaWUWB2SIc6bXnif58TprOA2Mw7Tn2y2+l7MbzfY8hDA4BMo4PhTY8jL3e
X1qN2JNREzc3/h6nmXvU4oLzg03jnYQYnHTk3a7T0O+u/7ND9D/P0P++/VlcPvKfzX2U/sdo/XOY
/sfu/x+TdtuFBvVvnDrLj7z8+T36+ec5++dz/iHhxVhDgiEEK2SOeMzmdMV/SHiJSMUE6jqGDcwM
AvYvo45p/g3njm76hAai8gVp9ceYHVqVh7zE9tHw2i6pgvZ/Z8z+19w+R+h8V8FoMeaeZ+1/QVXV
RS8TOMTVjrUfk+Vur2BfN6K5Wm6++9MHc/sMA/wP2ebE1mNY+N//6/9+K2QGvofgwHD41e2/vFWL
hhC2kih2jju82577oYL82XKHFz4Y59NZ9qmn+BfvNXuc/kk74AjLMg1EDM6cP2uLv2gHtCEc3RnE
vvPgH+R9gYcEi0tmHac2vsXDsrOCvU5e2KCV76bM3tKvtiafUv0JwOq4q/r0gYXmlVnsS9f+jn77
f/5yf+Xs3X83y/JM03bArv71g0jjvHKpqtKdA8vEZereg4BlpbbWk+Lap9H+33/uGLz++mFwlBgu
RyBKCpfj6i9gP5JoaTpGMLMRRpLG40y4c0hfjTz3zS/pptm1d2JOuAt0BJnSUfjP0bdsYKcTS6cb
34cRSV1tzrTe8gOVmAdqqAM9QOArPRRfLROHrouTLPVJT/e1KtfjINCOxSiB23pfjHhpI9M6yhLM
o4ZvAsMJOYWJmyzmMOGb4/bGAp0fmdD2I/UvvxHiP4t87cTAQEWuwGM5hmrZ2kOyIb1hD0EshBOM
f6ov4bK4hkZjID1Wek4itsyZtYNJatvYYbkbH3pFnmGEwVlgy9sS2cVywUt/c1QMAZ5LxERPe6VJ
H+Rv+ZvUcjSMfVjtsnT64RN40IYmjvHOXlRKl8uorv0tU+XokVDYNyY29cnpn0Aoy61Oh48wwQCn
eYTKLk+YdYckcPu9Md6GmpyEWusRkAUvjY4fTmEp3dLILVZdM1o34TFBQfqa6gOtA4may+X6M4xh
tGVZ8pOLk7UyGrihSEyzVafKl3DSvNWEVGfm48qlDEnB+PeHzv0U9M/fI5vPBFOu4wvTIFx5Djb9
Uzas9BVZL30FQNVwB4aoOh19LDWfmzJxM/z69/0JBOni1+OBFaC7iYbd/S7hxyXIt5Kf/vUj9zvv
T/79dX69xISTgBQJ3En3gVriWfJwh9+BvoSyI2eP3TxpK1z1xcI9t9E11nj3TVIQV86Yw166c1cu
nDt1sjfyz1tZ7MDvnsNNoAJ8aWcenpoBePdbhJhLBABhiQPrqx4ia/3E9N3fapSIZifP/JEJiAcL
Fj89szZyTCi2SMe6vwBoAngfn681v7RnJ98DF3AdBDhAfFVJar3w9/X8jpMNJ/7+o/db9/uof/Ds
ImAMGP0vERT8/ov9+tn7fcgx6bz/em7SJLib9PSJFld5UD3/PYGYP2tVl/DExx5gk+YvOk1YeMn4
PND2kRcmM/LD7vsIKPkT7jepi/io58391r+6r1fmP574+Rr3l1OmG4zkMfHKv57069X+9JO/Hr7f
+ny5X+/2p/0/vdNff8X7U3+9259e/k9/1/1xI7qkJqLJWVgIzfc7KGXUk7Po0Jnlh+4sRHRnSSJw
jeYDwMpjNcsVq1m4GOLzZljNExzxRLs3/OrPMsd8Fjxas/SxQwN5f7ydZZHGLJAUs1SymkWT1awI
DfglFvQMmps7iyvFLLO8vxP9a1yESDDVLMZkhgf0d36n7Cma5ZqoQYqNvEs4ZzGnQtV5f3iYhZ7G
XfI5iz/jWQZ6f0DM0tBkFomqWS6KnxwS9fyCBlpSCGTdazPLS+UsNGUl0H3V+/39cYQZ1hpytNiX
zEyefZSq9/ujWbzqzDJWZxa0sgBAljb/SRNq12KWvTKA0Y/mLIW9P0FHHRvNMlltFszSdE239iyi
dVDT3n9gmAW2FBnqEKaIbsHrvNzvT2ZBbtghzdVnka45y3Xvn5GDgneYpbzaLOq1ZnmvNgt9gd4w
PksGTqIQOK+1qZpzHqL/z+8i4bteeJqlw+MsIi7vemJ/lhZjHLhms9h4KDTMwkXS0Ulzgi1JPAMx
irM+OUap3M6SZXsWL/c0Az83IdqoPWAncxnPmuesGhA+z7f6Ssxq6PkmNImUEMQ/HorQ2awIRKbd
P8uq61lgHeoMVyI012o+ixFPRipmSl8yrPq13hHcanuqfv2AfDy00W0amrNIuoRD1CARrqZibTh5
paN5qYItlIHk1vngEkr/ZkWy3mJ7LichAegfy5jEA85I7QqNBrJDvJ1xRtnEZ7IRDazF1mu0A31u
5lb4nUyvXjel+Y28zEOSadVJqXJfeVNxKUKNkAQrOXgt4X4MGAqDsJrWL5pj3E1MtuAVMpSooHQU
abWqyfhaR2lBq7C0Y4BPMYbQOrZO6Aqqo/Wi1+rYkRO5MfTsDUoy6nZPvXPWQ+jckF5b2+rFws+z
1bAQbzrJN4lhz2s2kVdJuKO+wGTKd6VNiNZN6uv00XfDjha2u6kccj6QS7oesq4iaWesilVuh4ns
jKyQO7vWv3oJc41J8LUFFkIbEPmXeI7hBy+DZqIsRJfkDiYkDdN6DhjNHIbM2PTGzZO+tpTG3IBK
o6fCS7w9mPdy0bneF0j70YnpfbPoS/tZ6zpxSRkVLHFcDvtO2UdZBGerapMbhjFK25Gh/aTh+ew9
vXwgVxvHc5StaPFltBZAUYxkgrh5NdxcFJZL2/IOnVcxX9QNkh3mGAlDnYmg+5A40RICDV/qGL80
U9iNZ1c56BisFvRE1/x/h9vWzRFIWe4mjqPXBDkEc0fz1YsCfsHhDMmEuDxCZtNcigtc8oUhn2i8
1Df8g1u/E1xN58sBl74Q69ZFQdhdaY7frjpCPN1MFvs+nKOZQrxgJaI/U4T2nHaiFgOiiPU0BD8K
JW9V1O9b/M9rV6UPWqBv68ibzciS+Ap92QHmwL0SPYtmxwq92YIKarcus3jG2Q0+NxKW1roGwMYO
kyfEiCF87k7u/A4tj51Amyr/D3tnsh03tiXZf6k5Yl30uIOauAPe09l3mmCJIoW+x0X39bnBqHhR
+aoqK9/8DcIXRYkKyukO3GPHbBtZjJdYmq9pB5l69Lovz/pMFjn+0sN6LZazar8am4Yys3G4IZjD
06R72Q+hg1zMNSVuwzS1CdsayXbSJK3Ug1f9MCiY71s2xqBczFNhoCoUKjQ3tTmfjbxwntAzIJb1
5ntRVRRQpu2nF7f5VXjNLyd3hptxXc2sxRFHpjyFfagZ3ufGfuJHrYhkU0ENJ6961HTiL7Pshj02
DuNAU8K0hUVWH2PdoYPNioxnnmC2VSWdByGmtSnJxGttAPSPtBNpw+ncusNbMw7afsltcuKaoVFl
GweksdqL0Vdsx+KRVYakIAqM91sBSGWv55QlWxGoxqx8MORCpUZCTqlSCZWXz3WcH4H3k2Aw1ceg
ELEk9CW/08d9B2hw39TanrDim0RK29gA6NjTTWpb0NQNdoquUPR4oZwEE9O2KZI6YA/UsTEdP+eG
bi9Aaicdt4ePCQEYVlPqhCxmP469+0bznlkWfIz54HKZ+lHDM+Uay5rjoneSDagxAUjCJq3jzO1T
Y9jpi4nQ0g07+kR4CWvybMrpl8FVEwYTTfGlaVx1AJIbzMpRPwORLXqKc+H6cEFcsq2WNOSn+uo1
spNxx2TU86n6MBTMGBD4e1+y2tkQ6eGoh6/2UNeUU33xTIlNktvRzuRgGVCBeTE0XmyOHgVIYVxF
ovJUSueht7scvtK9VhWuz4Yh2cpBu4ZJ3+4N2sfiAnwuUl0d9HMOhBWjmK61j3SO//a08TVUo9hM
7hL7xpz8Jgx8xXtT7p1RHVBaCZcZiNlzRBVR+UXJaEtXQ3rJQfifrQn2hY4zawtCj/Vznz9oFQbq
xaQlrcPOSmc3LZphxvoY0hSRMuPGS9OnpO2sM9muFxtnEJ0nC40wmdyafUv5bWffVu3E+rNbxCZ2
3CYQrXxuhSr4A84ellf7XOsY3FTs5wsvCKNwtk2pHnWjBe2WeRNWxDEJ+k7vePkO2blQTyPWyNPk
2vPWsj0d2KRT3KZO/jqyIcEebvpGGZGSmxzpO+2SceJQ1h3L6mql9Fl+ocekuDoibom1wDsT3M+t
zlUB3GieIG2KWWAfZKjolIhBPSmwaY4zfbgjdQ912MZ++Qj8gmjn+iO27lLu5/vSNmZ/NETQuyNY
s3UrUeMRmVn1U17w4BF7dCoixJ5kH9j3OgBP9dlYZnKa1XidJmMtOR7vRIcXaqbQJ+1wGA4uNaAD
Oykfj/dLAfB4P1IqJerZOsDYcjexSojThS/LcFeWNo73pvvwzFBs+btonDGn+yw3mwvemN8mXtId
ab5u18bcU7QsnFlRMoCqsbXO3fpQeLfWAgqWvmR55uLyG5NKv8vZdlwwR2hnccvTSYPU+hCG1n5h
8b9JEubryTUGWHhWNFOCa2pQl1z7JgoL+8Zwp4IS6JRPAvH7WgZWBdRwW/S6QR+uwRDTSYFZFjCx
sxKKp5VVLFZqMYVSdNXAMQ5XojGWrKBYGccpsOMGkMuuZQ1uxd1+HuAhpyFk5AxXwzlZH/pvcPL3
r+HWpSifcJWzlbD8/bnvh/b7zzQri7nSx2KXrKNWuQ5S3x9l6y+/P/r7N4DR/t//iA3kZQejpdlw
PXziu07Z8iQrPfrLXmnSNVhpG7w0gOQXemK48azc6ZVAnURkT9kr3YYrnRoH9Ns0h+8L2GqTWDtx
j/zLXonW7cq2znFNcvFZ4yTTdQF/nQIwhwR6dTkaAoq7frYrKXtemdkj8GxzpWgTs1MbtZK1XRDb
s9SHIFyp23iA/BkMt871JF653IuZQNWoDiGIsRtDb3a53GoXHAHziWv0Bz278L0BfTsTxG8thP3N
faq8E+DAKfuyDkRjia6vFPHiGxs+kIb989d//070jRqPxM91ZN67vbucobmUMDyfMulpQbKSygcX
B6lr4I1Uii4rfP9FgJezO+nKProRm6RF+1KDBOaTc3lMtT3r1ArIaphQJrZcfYJnPzV5n34z1L9p
6lFzm4L1mfT+9wgdrF2v1UbHGYInmKKWE8NVGxRed0jMStulYfQFxAyaefaMUJSB1Bp3PZjfJUvD
a70S3+m9h4+MmA5mZyXCZysafmXEY2329t3KjZ9XgrxK1B056BexsuUp6WyO9cqbh4ZX3JLsrTcR
MHqMMfIXyXfwjBiKH5KVWd9PW7ky7C00AXOl2i/r2rMAdE/01mGbpYDft98g/GzFxpCnU9seTH7v
mvdi5eYPK0E/Wln6/T8+coRfrbz9BPD+t/7zb0DX/wfdoePwQrX9fwO69liIf6bqZ/+feir+15f9
heiSfwBzctHWXbJEuljLKP4RsDP+EJL/ibRMnfWA+XdPBSk6FoMItojyoDUA5fyt/Ms/JIq24PdJ
64H/Mv8V5R88xz/LwrotkPwFxD9IYY7xT9qebTExazqwVGqEbgm+cHmiIScIsRkRMeZ9byKUjx3h
CcOsX6BKAUtuTOcQS3GTdJ3kDpq619ElCTK64UKDwyjIq/HRMDLVRbP9QTasvXeu7aIEiZviUxMC
0zte4jRN+itXrKfWmGjOq39ljbM81tTa7hyTyMS04NWhZ7k+zaSs/Jm/cWt2nJl1T8NfwA3pWDe0
kEEwxhgCngnVoAiaTAz+lCnugvEYbkcsQr5eVz+aOe9ZK5OmcSfUDddYHtjVXxcufzjWzQcyRVut
n3IsTII4HMrhoYf22KYr3jCfPuHwfM1jq/Yda7sodyG1MgfB48EPq4/nCFk0mOuO40DqnSyYYZdW
k3CraPw5yUn/BJiQ7ca6jwOnlKMPDAtKsAve0A0rN1C5cxEkf95GjqKg92rvRqPW74S9EL1zOn8/
hOEvG5blvvIo5MiURzOciRIytZbym4Wa0llk6pjXrxzsKXKCrdF2T8UocOUKvJc6p6otf6t5VLOB
bRfQbixTytdtEz+9MXUvbQ/jIa3JOQFB8J2xPXY4/a5ZqsvHsi0BEYhcBSFnQQ6nISvUFiOZ+uEO
K6lxGoZtzLR2iCq9PqchbWALUJYfkaE/t2HmPuADsS6LAwQqqbp3gZB9yUkE75aW0otmrvrzMjMy
UnKUHuJWLDfmlD6JkEupa8pnB4nlVtMlCa8oX26nvLkJx6Y7TZ8zA80pccZrXFAoMEpoal4aY6Uy
qzZwnRa7Zpo/dsClnvooMMT8yxsHdy/tZjixU/ihN0Z0tumCC3Qt9ntee8HUAVXDw7kdcic527Me
XfrKeE3JHfnRQAdU2kYOLEox+xETXsje9pzoC5yukfxGPljDeRY3SotxslA9ec517aglC7BpQ5uf
LKNRgRK/PNwqoCIr+yCfJr8VGgk1T433dZkUuzJaqA8eYxE4UwoBDibBa24728loP6ZhWt81JUXX
eHhHfFAXzkC8T2JauSlKOC991py5GXZo7XpKMt6tz6WDJdDRSuNkT1H6wpsdmH8mg0USMYxtbVvR
Kvo6waYs1l03eVCFG4qNTlTibURua0+zu0K+3QQXn4eFRKcr0S3D8syy+7NOlrc0GuxyQ7TBaDUd
hrW1ChdV+LCkPyiAQbiLxvFE4SgzTqYdx3Tgnhg53XOc/YDmQSO1wyRv9/pJc5tmP3Y9MpSdVTCj
46MjonBjY25+jGqsTcLSzu3avWoNBgkG04FBErP5N3gBug4lxmlpNFSOetku50/sk5TdxALh7y0H
lR7wbH7Y0FyZXfoxSMxoRvRjahxTvdigfIS4FpV1U0cWFDyzxrMHZ0XXltJvZ9s6ULeiTtABmrMn
gah2iyKjWC5hEMlqvBeJXfquqAoaVsbuVNttQ+cvLWlTAxb0+wFo+FteY7rXC8EgShSH44fC/PX9
oS7R64Cb0Y52b2CbJjszfCZEsrdggfma0ZzhsmfkzhRd4qG9LHsxWWBU1yvtnZ33uEZWP7Ve5jSf
O/cVtKAzSLRyx+lOPnhjsQ6fXUTZW+6QP27Vgzm7aqXfdj5+/Z9h6NlgKmQalFpkb0ZeInd2lMtA
WM2dTXbn/N0t8f2RIRWFEx7zwibtzfwCslbt0eNoG8bF/fg9TDVV1/8iP3J160F78QoxoUSFDt1s
MDCmMnnUYu2j4sr5UywU1HqFJWlc9eILFZ7KR1bLA7sj0jW0y8GxK87XlJtCnbW0ryGf3rLKlG8M
RO02ZCzwM5sIdhtK/aYexafnE0Vo74sQu+iwFGxcpattm6Q9os9FhKQbXiJJtWwsrUvunPWhKcCs
tEjNm7RwRoAudnnoQwliNS4+XedUpFb1NZLv3HTt1lh99BF9Evtcei8w4px3m9tETeHsYOeEiGvZ
HDD+4gYkWvMgaiBPkaGuIaU1nZndFvZCk/EjUSik8KiE1JD3e1NS9mHVQ35NCoz76fBEo7N9TeHl
3AyljsyCw9IyncepVdnvNXky9Y77gfEILnuumQ+tOVdbgSFmt6DqHcaxvWWlMT2BAX4bDxXInS82
njBjH5JuMn5o5ilOsvjWsAn7TbQhBoWDDhBOYnUWO9gso2HH2ba+Ir9+FVFqbMgUpveYrH6laYd7
uZnnwLFqLkckIN1F9feVXTmcpFsRwLB99HgJvFgSixOZC+ML3mfaaHgXCzMGUlUNtEc1v76Hs0Io
FWAOsggwuPIx10UbzMxzYJjpSIUm0T9i2kESIxLwLAmqbUOzqxlxgPhSMd4fbYxrvo7f8a0P+107
OFjPyvRKToPsQU/fw/cDpe3brixbTD5JeqsGZncDuwDZ/r7xVdMVR2GBl2+JSrm9Hd3bJbhmywrN
Q0sDeZv3tAp36VOkVAoZW5e3Viscbnm68ju4kkFDr8aJ5DTPclW5P8Zp2ntdr14iBvPj6PGkfn8+
KeiaMmL1RlyZF2etkblHZq5HgDtaAxQpdJL5wG2le6kk71uyYPm57G1jR9PQ6C9Qgsi52jdZSGiQ
6GW/dWZUMRvS79Wwo8tQWqAtI5Py0STP/CWmdCYCTHrNBYeEcUnrH9h6qQ6Bc80aKv3RT/caM+tj
k4IYcKfonMoqOnv8gKLGu8Ujglymy2c5zv1DI8m8woluHuamux0HTmNhvzQ/g+/HdqHNoxzhFeB8
tp5GI/bntfMxXoxrP3npLhZwfZacjiJD59JJbmdBdW08+9Od7wA1Xxxh+HPaxPQ8M7W5ERUCc4+b
UDZGwNr/seN6DhXxPaMDdrUFsyQiagna5kl6nbvBB/eMEnpNZf+LAC/i0zBsCFyAIG+tIGZ+rkt8
A6E13cEh3w16uzEIOVkJyY41uNNZ2RMQ5pupu2f0fM6m0tmABm3LKBgziQq1UAUN/o6ZUzfYGGun
CMF0M4JDI5Z51gQh+L55aJEpfB3XuCjFS0Mv/EK/ZJzaSAXKfXbchK6X7nls8gdvIONcH2o3XNW/
174mMBU/9ZMeVK790bSveWHHfmXwrp0Au2YRuY/CxelvArWrGi6JkAHW7+hclu4Fz8sjkT+fChjn
xRzf83reLUjNeBAmBC0yo3Kg0kdqdJYrncLuVu1Q5jQkrv6Zxsn9QvMk1bLccSw7AO26x5Z2woL/
XHPf2NbiN2UcP4ohRB7BEnrAO+3LEjhqa7BtpJzctI6F3RyGXe2o+9F1f4/1uZ7sK29EfBfw+Suz
/ihZ12/Sbs0ryJx67a61N9HiHnSzoV1W8SIFb4zm/1Y50w0N76fWJrrmSvjmnrYd45TOoir/VTfl
Q0TNDC9pebAV9Phk0TfmYt1WyM5VF3c7c2rfxzpnFAF1x1Zra2nhOgCc3AFXY9hWBGGo0h6GGxsg
cKAdjaUpLl4RHTJJM1LCTTPtXpulWQXj0Z+78Jpa3sP4O/IESIEyxAo7YNC0fOa9Q26BSupZytiT
ddHlzqOqoey1IxVEly5LAkFKIKnEJaqXm9lTeJcrqCVF8wFUjHUECliTZV/f/2d4qFe3lzZ9PYha
JhooEXMmgOgpi3uxRjF9Qzm/7XR6TegO3IRGfvUc97UqC6Q03J9SsH8lCnqm9FluMiU9HInFsLXy
+t0stKOrGj8x8eIkpQ5MthV0E+BIYmvxMUrwDspeLqXFtphybcT9QzOSPp0j/Qo/gq9UI+uF/Mrx
ipMxXRCtEw2U3IWcYExfqH7wvaKi1QNJTI4g6FCLnrhRciAzNsPEYdfR+X+LSbxJJ8F6E1ZBVmtk
oJ2ZcppybdLJgdp3I3dkWE2nUluOCd0Uj2nMG3pcNA2kLODaRfGjgYWEz2KS6TnquodOjy+5Wndl
mCW4ovcWu41iWzaLeU6jlBdXVoiA9yElGFmeoP22CV275Li5D3fUasU0V7TZK+0Rat+arbazk5bL
q96BU6loR3SGaDn3yURHT728RUUfyMWe7hz2YYRabwlfLHsz4x89O0V3cQsz31WLvAMEtRMyV1dj
feCH1u80SBJbqxf6qYjkL9NO7vpB0J4zl4e2sn73PfnHOYcBazc3rhqZjVM4eAkIEpzFCzH2IXoC
FjBvvV7/SZ7mDj7Mzq3Su854KkEoT6ZTXylZwiMlzEPn3Lej3p5UW14gwCBzzpO9l174xE138SNF
iGJY1V998NQ9K1+Yz7lnBInsoAWQfIgrEuW2nINMGOfGseDahpp3YgbddDbO7bAGvDcu3p3D0+TP
WvqrpMtcGcyFRrFwtVUYoKitf6FAYOJ7XpogHmB8R92jtoI5/i1j/XcwUbqJ/vRfyViH5BNT+n/W
sP78mr80LPcPCcWDvwb7oG4JeLF/aVhS/uFRE0zGDQDKdwnrX4go/Q8+u1atCnQsWnr5mq5Sffw/
/4eOJLYSa6WN65TCgH/NuyqtfyZEOYZlenIF17NigTv1T5ZSa4rJe2ousXLXa/ZaVqwJBkYfc3hI
x/A9TBy6NDXeJtm7VESbjSA2oq1TYLlbgK0kuAEznTo5qrsQHzj7bYS90TDYAMQBIxkfWHr7o2hB
Dzr7HiS9HQ97DJ28yAdwHSGKce8vGYQ1chND82QW9UHZFMe0nAoSmj+pTRvtbKdXKUK02hgdJaa9
7ntxyp2iCJxh2o8aA1zKhdx86oxHYxSsPPZIduwt403RpjtE8udmBYenEMRnAy4cynC2osXdsL8B
GcTdA2tP0CtwCU5Uv5gLGEJzZH/ordWQhX7TZ2lH+uqjHTBIckQs7nI5+TWEcxI//Yl82103ag/9
CkEn6RSTr3EO9gpIZ8yHMiA+WKyVK0C9gKSer0j1Cra6WCHr9CkVx9gcWe96KOFRYjfv5mskx+49
v9XxDxzqQlsCyUz6zv741s3C4b516YZjXXsz9xgMqmy4IUSTBZTVZ6SJw/IdE/y97roG1rXSuCZe
cWqd8iHJlokghH0vehnfMEA+VWAw76B+OoHhErU3h6lfz2g3tmyaQ6aD0dAcG0mP/iMCuy6UD60v
bhf5nkIp+pGk2PI4cwSWmZLrY4o6j0laU8kKlVzYcU2IdEqD1LUmnEaT9Iuljg9zWT+65ZCyPF0a
LDB1+WialPmZ6DABjdnW+2A8w+E50EdmbMB1Z8xhorhjZx2H5KuHsoEbQr/UjrBHvpk0JivslYFZ
GfgJVWNucJgfwmFxvvqV2Upe+NfgcTJK09Z6qKyGm+zcHDPyXhBb/MSp6zeSmK9GKuHId0P5BErn
PXKhgSyWmB40d3g254wCVhLE3I+YfTBJOi+8Gn1WqdnVjXuiqYUC8ZArAEC9fpPGxkUzIfY1srlf
hDXsTW+kOCWz9Yt0uJGyeXyPlwy/27zuKCx2I5yHXnAJZ79RTWkTNJfbznX1aN34X9il9R9RxPxA
FdzyaqkeIEpolITykZwlbLFbqcZuX7c6FZowjl0NUrJYovIQpbN+pZe82cKpOTnNsDwOgoV0UVDn
h1z+Ehbe8lBV/W/McOy4PZfX72jnL7FWxZicG/veViyfQgjO21ZCHWkHoPaCJDFabiGPwoO4FeYW
eFL+HceujNsH026CmeKWQhuMx3ECHVrWI11zgnJEFTfACBIIsjU7zsb60SM/tzbbYAxa1dGV6Xzv
Jal7sruWMPrrt8ettvJ4JwEMHun1xBUUO/qxS0wbTIVyPpsXS6uuemjHF3aX41VAZ/jzAcsJmJR+
3OeeLp7qek45NZnljdUTE1WooAE7sy4AagTUYjLCB2l/snXaz2U2nnBXf+bDgiuZmZMCO0zvnQuW
tKrt6TLXGlVvTj4+YVjbxHpDN6WYvKBHcmXjnhhsqUGjTiP1mHMGQpYqqHKf6zr5OitkJujs8ZDn
xP8Zh68Vkv8xDjHqQghLgb+2LZt5D75btUwXJYCIxIM97mqp4TLJ4/hK/J/Urqh/Df3S+ZNrqmDO
Q8jdTNl5p/BKdLRWxt20V1Mt99k64khSkWend6jbElPCMJMud1XceDsAKsOdodWjj5KaPVfDYqJ3
jjrdFlN7GPjRZa631/jrx079UvzXgNDYkpbBEuLpXLIb/R0Mg7m1hnrnlfOuUR2ljYK8HoUFUGl5
bzsM/QoY2hDtpaZdMXgXgW3XL2O6yZNpN2dhQL3tI1Yg+EtvlZ0cXcKfU0nkwY4/63wYNzG9iZup
yF9MqrKiu7Rju5kC/svGOLm1E4bGZbRbv0djvDP67MldZH4Xh/jmTQsSdhPpRydOW9yV3qNdaw3U
VCLrkJqeiPuyfamBT3DsAwCO3eyWloxxhQceRAqUnZoWfQf5BR5e6Q2HCA4V22c4c10xnPCl9sCH
KPscvTnyaTWpX9yG17TbqoU92HSdhvgkO8c5aYkgnxoqB2edVLuZUzxd21cVx/qumCq1+hyHoyLM
VjruHi6E9tsh0eUqo/5YQhogct13l/wZnEhIBG2B7a2T8eNmn75n9FkTWM1uoNS1t23TdrdLbjDt
krHZNHg6j6xMmvP3Q+1oAPU8ozMOVCHsYxOIS6NX3n6y7S6YAU1cusL9aLzRgRrFpjfOMuaPQgea
YOq1nxVjfmuUeh6kFf0tVFI4J2eZ1+bNsObmmdePOutxNzTHm6kgNWpnLv2N2H920qhhzrrx8NgA
krvL6tkvCmd4nHM62KKK/VMYQuNoi5/Km8n82UkWFPU8+eYo5g1ufd62THn0AJKDkNIoLmrCEWWK
eIdFHKuHmURPlWrJ4+nwCit3Pi+yx/n5/WExZMu5SqZTV9UH+FvNJpnMGMUPawZoPlZB+adow+d6
qPfdBCKt0MhFNNOj8ni3Kj3nLhgdloauuyz6mHX70CQ/Z9XlR1KKl86dnY3i1bTVO0awGCt+Zja/
lsTxdjNK4LLo9S2LyhsbP4/PG+STQVCDtW2PNzIxHmjEuy0wYEQt0P+hbU5dQlMYjuvNeh9wuycL
jW6PvrnnRQ+sn9oxNPs8MCx1XnJx07fqvYKGSXZ2ApbhTb+tdD43JY6ASr1HMZIEOYU7GrU5q51E
HEWQ75qDHskClCLVgj1MgCAu76xl4MTABAXh57myDDR4h2yI1jZvWTrc54zn0ph3lvQe8kX+HEIs
NJkqXrVi/RcnhGBoipxBndNV/NMzmXohU5wjY+FpQ2VblvzGUECg7Nmk60BsvEboOzGowm+GjUPV
5RwD7DCrGNwxc24bxffEFIgTr7KlnQxf2jzT/5yYP2yU+L6JLJ5N51wb+eoMJaBTuwDKGIOdTU+U
cduTld9U8oMw5mUJu84feryibGlSn3PRBpwiZYK1e9+0RKkzM9sQcuIJL17K3HzCKso4aeKQLa3y
sHR3WizzsxVjOBfP2k3DJnpLyQicpJghbu6MLyufbmA6P9bUAHEuLkCAYBGJI0jeA60HiG6SGAyU
Us4ZvUbTYCmf6JqBJceBd8mgTrnxNbF0lmYpemUYJKxy9/oIdnqhScbi314gNgVt5F4M1CqjsHCB
m5U8wODUt42xnJs5fkXLwxcUqtIvtO4HDpzbXM5fkRn9nA0SPISV76chJdJs/oDvQltppW21vN6p
edqkpnN0V+6RQFbegk68z0rtKMGqUI9jatw1NoWpmN5LAKDIqhs3mvRdzkiaV8UbJRPP42xfrTrq
jkUVi10/hJAPnJXfKiiWLFUQhRmGyAaTKckqqFVgyhgbsqj9UKUKt8bifDh8D7EEtBYlT60len8w
EeEb29yMff+Y1bE6ulhfnx3uR07msSXg3PKcCm7lY+9dMwFJpkhw5iw6Vc7R2tsa4tu8fP+ScmTQ
Hx5Hme/PNfQY0xfq2sACBNqNMehHcy76V9uU5dmyY5pkZgxxXCrcg2t140OfVcgTWJvnuH41M/tH
l1Ey3ELkvhOxiShkNMMrZ3xBK2gx39U6JYWZBt9Pd8IPozsXBHsw+yxKfRogctFoYdXlS90c5ITd
+/shBuPqE+hfThq7Njfv+7dQUH8UJVR0etRS/ohY/KAyDG9FWOj7JRkQ9yK7u1H0/4DKsYpTHukU
Q7pxRwsR01SFJBNwpHKuCogvwuG0nWSpXRKdAkGmQXNXgQTfT2gbYvbibd8LANwzK27kUnc/lu1V
C8d303OMfWN2b0ODU13g4rYNFn66x2Z0Ns+y+UpNbAV0gpScCfzataqHLuObcPPqYkSGdj/+nAcD
9Ndk7GBmFnjKU8ojed82gP4PtH8w7SWsvYdG6wI87H6bqe6qd9l68gOUljgDq8HQOU3MuAfT+MqT
uLsFm3FIcJDtvMFJT5lylx002WUrzH0xthOAhZ4whmi1W6qMXygQACpiFyV33tHwa6u1ttR/l0QT
MFl5GpcTZ7QxJdqSnVH9GFKc3eSDflctdsx4UOVbO8TC4Jp9d67KRm01x2sPsR73Z43gXNDp7iFP
S7U38JEcsl7/rMNFOyvqUc0wG05ToopbO9OrE3/ynkCJbaEs5wb+8Jpvui1w6xUg+IzefZJiaNeF
heW7qYJ/p6WMmlq/dTuruPa55h5KabxZ7hyDNumxtRsUK6ZmKY59zwW/javbwhE/5q6ZT5BKS6Gb
cK2Mr4gb36AUHgZp8e5vz5wV92lm/LQrLQ7CmY7hJb/NvCEPuolpy+G8U3SFc6JD5W1pfsyYGs+W
iJ8TTh37qSVRFze9QhUYYaBlyUFhM9/TDu243ltv9T8FazVnXTnrqQJg0Jgm4lrznHCDpa4U4KNH
QxO9w6RIYneHzY+KOo6S+3BtwVIQp7dFuIUeogctRVn/Vrz+W4qXjWHlv1K8Tj/zBGrg/x7X1v/8
mn9g0XU6l8ghC8MVhADF33ltXdiro0sQY+bq9qcY9pfmZfzBKMuxQyCSUcvooUT9pXl5fxB2posE
E5gtXZSbf8W1ZZj/R7SZ0LDjfH+LhMd1559tWyq02kbp5XB0aqs76r14ie0wO8eiiQPS2yYlwBkb
9oKGDE4bfoVD6hXPUIpRYQeQwWYDmCX3XleKgwGoiejiLHcYwt1tUrcmMlZm7sOUe7yeXpQzyktL
nVLNOuzaOyBwO+m5u6GKy4MeZqOPRbkM2AhRylzRR1xTKOSzOrLeliHEHa7DgE4rcrMmRFrpUzTD
lSe+00rdfF5sJTcCS+1mnOyQojyA6/TrWacE7ALZM0aDEGZvdLAaKD4R3TXYO+1kz8rKe6BV2qK6
vXE2rTfb5y5hWxqNeniDlEAxe+GOQVEc3GGCQlfO4min5le6eh9crh4feUuvsMUKyR1HdoCLZtCq
S1MsEdA3oeTgcwlzbot0cFjh04gNegEkZi8vUYtz1nUppmVLfzd51XQnFsBqcZztNDe7yxXdP7GW
gZiR05Mwo/oBo4hTtvGNhX9iX4r4q9KS/iaTBuKdqbnbqWwNfFMEokTJrlBbCpwsWMKidS8Bf6LY
w1Vvz8WWzXJ2B5qSZOuSXXO67YPWZeMSjUt9y7Q5Q0+m+vBPfpNF/Acn+Xgk5wF2ipnCiif7BhBB
sasENYmpQgs0rdY5xU2I4MPktgGoOH+YXvTCovlNz0YTiE8hT4S5v5rcVfe50T2ufBWB/f8ED7W9
FBN1OrrBPm1eHTvOEsK/TctmC7HCOpLFiucBtsUE+N4drYrDCGmBEJL4drQetG4+QCMdaOJS2M1q
2iWc9vfIGoqarzE7cM/gJN5G0SadsmVnqqlZC6uai6SnaJPYOgfDNsa4o8ZmU5AY3NqVSJ+aHE2Q
yC1VnfzKELeFPt0rPc38ptZ7cgmmFuh5mPslz+OxziKiAhNF0pN4KWYdkdcReBCi8s3pQHXMDQMH
96XZt/pY7aeS0Nf3b0Bh/SVBed15hvtYe9QwwzF4z8LUDky3vkc5rZ9gfLEXZ2zLDfLu0o15H2A9
LrB5crJyPpB5IgI7um9LnN+81wOp1XdkOh1ej80XCFGPNmNBsr7L5oM7JlewIsVuarCwFSXtpyWB
O/i57k6A4N/gaFhpBz2ncKdo/Y4tjO8pev9oE0IHqKxj12nPc8ma110o4h7hyUHRBw3tNJ9KtQNn
wkUdrGSaMJ016UGuy6vQxpA+dmG2t0iSlZxGgtaODfCwaRxYTtweFrj1GQWqYy/n42S25fY/2DuT
5siR9Ij+F90xhn056JLIfWEyuRcvMLJYhR0IAIH11+sFWzZq9Ugj6a5LGsnu6mJnAoiIz92fC67C
Y81mBB+mddGLtaNH9x7ms7MVOy8cxrw7d7LiDc8pWIsptyPPnhE7kvaDd2l4hOJLVJLskGG59rHN
Y0TOJWNUIc2NvxScU0YdGHtWALlM5Vvs6cO56Utyil3AgAGLowdWG62wYT5heDugwruFIMaRJ/Rd
PeTzNaIxdTaNKPRyHix+yzwuqH81Luy2fgYgBztzWllWdkh53kNyI+PgaRqomK6+BlHCth+k5FZP
IZBJm1Sx+E3JUQr0dIuNqN6aEKi3mkHlas2ofAWeOw8xYW24q8M4Gy9+3/AhBMOrHrnkQafJXevx
r6IqFpVPf++43HRs7LjV7bXU/Q/Tc04NXQDJOJ0W5jqrJK6fOuxCm6pz2FSCsxT1nO6Q0H45SbJP
O4qLrKn4ykg1EWHqik3cCPL4gcWIB+BROn40mQW5a5407pv0VjnDUz4UCBmY6DkAvbWexPHnYipg
yOStCPeBN/M4S+hZy57VaMOl1p+tIDm3s/ZKUvgOD2e5K0uQgh7chh7hhAIFJsGTv9Nf48W4jwrL
pawjW0lZOWs0AIlTiUPS2SAeg+WeQ5qquikQllkBPwZNq0OGJlp64xlzP0XCoh9bIqW7r3kVPA5i
30yCyECJ5ziv7iN0Dqjbv0kcYxuxPDK0b34eXTM5o6rX9C1k2qEINGKE+XOmip/yiXkwS4sVSsP9
rG34DH4cv5q9dUDWvOmapBYbe2xo1MlmaXzaDmo+Xc84GWIij2d3K89ucbu2b5YYn2CJYg/C/bNO
WywQefaAKfG1c8W859aZx6Rd+2IB2G4kG7628/pH3JXUq5v6JbKGdRbH76ISV+eL4w6hOsfWNsPY
t6uWwqrNAgdiCcjjtKaQsNSYrePQ4wvgZ+r9aX2GNly6OpdwbbxTB3CaUJ63ImKoVY/ar8TkxNt4
FnXGsmCndPJk9RG4/cvy2ZVEenpL3znZc6Tlt7jIP9y7WKc9NGU8nEbGg6EwFhleDcjz757fX1LT
fwZEd2mN7EmW7efcUiFRc5SrvBn/Y5TmOIAC866RGUp2ukaytp/aCS3eSrN6Sz6l/bh8v8b9HK2I
iF0bu20f5kC1lDWRfOgi7dksyMTNATlv3SbTgSkpctz4RLXjOR7wKvU83JV3ycLEFHe4mSblayqV
wylRXidduZ7YhdOeEuOEGpUnysIcxROqufOUX0pXzinuJWU6cC8DtXWnXABWJuRIVLoSxWnUGtxX
ypYVLc28X3TcV8WyyBewmjHuiZiS+qbco2j1b6nvM28wvXe64d2NvVDnmI+8x6NLuYr6uesStXPx
IzK/CyDTNaAJYw5W617TcJJJuhRpIHyyKru5Hxwj5EFg7/9oO7FzZkga+R92FitAbyUZdsCTDOad
Q5+Thy8qmV3peGxPWgCKIk2N8/cLOHFqapLiTgMbzgo9AOqskjfYXst6SiZ5YPuomBK62E8pGmms
ueMzQBEbw2knHz1UF4JFPAPFjKnam6roUdOkDSKVtRLbekX7TvvTUF6+Srn6cuXvs2Y0JI5mjnL+
EReXL/NgPWKJ1dkn4g/0lVNwwjLYmDOVZbQRQp8Bug0P+GdRatktAku2Wkb/V+ON4k5n7d32VeeC
+7Z+mH5nXowa9agHaB8WRp9cPQxrytEosTZCQRfK6TjtTWyPjvI/TpzYdOWINJQ30sIOHy4pkpoZ
g0MFluF/jjWtIXmEqzLwH/MUiZX2jVzVcAxMpw/aQjWHT0eHp8OH03sWyJSyZhg204HH/LKRdHs4
ASUfjar7iIdhN9L/0asiEMyp+YtDN8ioSkIKSB4hzxMwA4NRXdtCe8/mnFIRj6gSdBtAp6pyhCNK
SJyyoDWq/O3o1JLEIwUlRUxVSeMsFnGAstjFNS6rNDAwi0WYLS6d1pZvBa2eK5dnkjNwO8NlTld5
Trwud7VtwWj2jkCrsRstujRZce+cGOu23eOt6SZ0D21Ib/hcip1eaiTWCguvnk5jez+EGUXld11e
P+k2ScpsnqgsRGFMLayr5hBPx2D2gAdFCXf4eErYDd6AMo7gzvP8oFsvECysu8rLm43fT7uSm+TT
scjOy4gqx0UwEP8uUGyBMoZM54y1lS8JqtJqcLvx3Iqe52alO0QPzfputKKXqfZn+lfq5JxIBxtA
nb61mVp2OHNvyzwTlyZgSgY1RWwLpUZp+Im0YvEfAuCJqLa3JcvPaVyP+wVG1TnOuctlcck1H7bx
PIq3rj5HZUIZE7mTYzHJeVdA8TPbNs5Db5lP1BHO+I1r/o/jkfqOoZivxHXfbduaDzJrqGHvKU5K
OZuccVoEOzlND4mqV+qgV6rGHYID885XFUyxKmPKVS0TpYUcRhdcnJjGJMVNlapwglx/STQYgovu
nIKl/8wSKsPrkjNcPwa3SLVA5cXy7ifYkL6/k6kRnDOeUSNR4whq8BNNlXRwEqM4puxNFqoWl7HI
fsglI0TbtM0GTnMdeiZB/KTL/b0IrJ3MAwwJjntK1YY4pddqUgVXphtWqvAqwXa9pPal9FQX9xQZ
e9OdrV0y+NG2IMnSVF12AKkhtjV0rU20+KywukW/lM2I0tK1k6FedCLIoaEquaQq5+q8l46uLrel
tMuhvSvjw6dlYX41ihoVktKv7xdPlX79x7fstjGjfX8/0RMWM1U9WLKgOsyqXr2yl3SwQMijn4aE
rqLmcWrVXuIMkh5JAe/kpz/nRrfveXCEbtaMdwL83qA4fLoi8rkkPp4aRenLwPV9fwfYr7/poPyw
UEDxU3S/kqPVusbBPinyH9ZgR4UGSnZQnsaRi72vo1iBbH2xwSt+YKRIgppiCvaKLjgozuBU/xQo
2+dcwQfZarN5wsu+Br0fn3wmc7DKYRa2il5YgzH8pSuiIeDb+l4qyiFevmeaQb0jgOQ9g2T44t6E
hwyG7JnQLpzEyX+1TZltUtgLvlegmE0jGHbFV0ThLk6eDXOxdk0STyPGcEu48Q668H1pBhHVH81y
1zDbPjoAHLFjOOdZvXSK7ohDrISOcNXMTaYQkN8vnBuwjig2ZIQSRAwZXqRpQ45kfKb6F5Jdo6iS
ms8AtyKetjL1ionBPBq3KR43g7vQaOD5D7abiRdNW7YtbczryZ/Me3ShIHRN6043NO+GqbGk0I0+
5cR0cU4oAqbbONghRza1+jcfU5EyWeagOip6plQczUwRNdtvtiaQzYmY1dad0nY91Jn2uR3LLHib
En0flNhWScclH0yFED5BgqwYkAPwSFazUV5tfzBuS5s9gDDRTuwi3qiggAGaIxi7dubshaadPXOM
HydnDOMl+gAJF781wJ65bOkjjnv72V3qT5rI6GpT7FEHCCmBn/TQgCUVik/qAyo1fYvqbcfn/fOb
TTya2jpIG4hhWJEh4lw7LSXQl4vgSk4Bwpr7mOUtkheNAxRiZuVV2tWpUuzUVlFUNXCqVQdXFWMt
8dea6jIxpvIMV/M3C0GBwVsRWTH4IYDl4BlYpZzQLIR4TR0yRVEBzThgAxG2nsZcijkyxFcL9Guj
GLC9osFCHHxaCngbPXarxTXHYwc61lcM2QGYbKSosp7OjwWCwVWjG/XQFslbltXaxUSDXplkZuXK
dLw0nBWv1k0g12qKYSsUzbYAa0shFtF0m5hSopi3pqLfUpfWvaP84KZQbFxLUXInxcvlANOrNH1z
zBJourri6s7t6MF1c3pGW91MAY/E2mLz6dgcX09tEfsvSTVfZa1/eGB7B8XvtRXJ11JMX/SKFojW
G96sEQoe3N9eEYALj9sIHRlTsJ4c65x+6pqQPRuGJKPxoy42DP4kvoBJnpyQQ/g+R+W7K1v9iM80
fe0GJmX6dCGJbTGp9lJIqchKBElvHY9xyQh/n1cDqGT1MvdNE2Jxr/dL7b7bGkPwcinjjVVy+tSR
5GKCIGHUz0XIx4EgJtn6glOuwSpXQbFr0LhOnjbsu8bHdFQwO2w/KkVkruP4K1WMZuEcW5DNyCXL
IeYtePJ6eM7oE/Xp+1td0Z71mnqvDd7qcQ0/pbmv9O6aKD60VKRoCTK655I8gFNH5Vc86UyRpcvM
ytelA3zaGzhxQBHXjp5eLA9DgtmY+BuxOsfYtdBrQy1OCXMRDdoEVfcxR1GG2ikPrUsqLpLxvJ4U
/boHg10oHrZvFdlBOuN4Qe2DNkQ4vUxMINrqhSJneloUXVvLFGebiOe67EW6zxxwfgW1BHuW+elc
dUEosghj0tyQ3Pr+MqW0negJxUgLgRW8UcVNM4biUY7Oh+pwSEDnxz6C9Uaf2U/l3AQ7N8ass/K6
rLoG2aiHDec4AFImFVwWnPE41vw7c4Y93ovtImGRkxZw7kbw5KXilGuKWE4KLT/X0wZAckZVUv4b
uJVxzEjJPfkm6aAmj4e1CQR9Mpij0pNVHBZFSOeQrG1BwHTbGIlqM7nND38EnKM4JLqH3AppvWhg
rgtH4dc9QOx2Te2UXS7zLVn8X0LSMjONsFLI7V6NOKLnuCgNVgP2M+QzqUN34/lu0mqqcEfOj7Xc
L0Dh4wo6vKE48awiw2b5hsfzIfE+WhDlgXhpFxFBme9hSHGkq8/fP0I8kpOjuivyf68rMf9oKlHf
//Hld4nJ9z+XM6XvreLdR4p8XykGPjvM9iYVF39WhPwWJtS6VO2ClkLqD8Xy1BZlcfj+0fcL12nJ
xLH/lS8GRwGdGgkF5jeTNrs2Y41nJM4geqjc8/fLrCj+uWSIzq73YJLyXvnjqTYwBGFkh5EyMGDH
tZpuTcKknIgU3mY7lCp0VKjkV8W1q0meDgGa0MrnfjqlcmCcP2P5l4nG+m03j5lHP0SHj27z/a3o
Zp/lzw4r9Q+/fwThkB4R3ZJ7t8aOzzXTgALzl31A3nrvDm16szqNujMmBp894x7Rmc0vu7J+L6bb
PjtRFHNA1PRdYgcPgp63IzsUG1fBwEghGZMDXnqPpGmk8DuOeW4H39hJiJmXbMwvbJmmTWLyD+uu
I0yEf4tIpdR+slPcLkU9vpTSCj3WhLfIOnMUIJ+Ue4wqh07cD2xYwByU75pMxP33i5BEFKgKr7iT
5/ZMZeSXJez82AlDe2iGwdwaQ0CGaOn24+wuLB/u8jwEyaNNMvsYA5KgFZrGmdR1bPwArf9quuax
EW3wQHPJ+yQj8xAo+bEnJYlRssfkkVZ3hVYGYT77w3Zo7X3T5tPeqjYB5UJsIT1E/kmueuqhtMkF
sJXl5I8BoeUyu695RpytEha/2i8uNiZOylQfPD37NbQQLG36Hxy3A9sSJPe9ESGKL7kWJoCJaFkS
t7jTasieA6d+wREkyoK9aYXJzBi2X8Qj7bQ/Kazd26K5kx6F8NMy4CGwnrVZHCVWDhz15Z72dG5C
5zJn3oogAhwgPDVNNFy10UL/nYazRHhezT5yJrt9vDGsJTvb1oqN+mN9UjOmyynMwlN052sB1yzE
+6l9DBb6Lvpo7yGwJzgtSs4As5+9dYDKVtIEcMlVSEbINmpYWjyQjslY79h94HUlJL/zhpgdr3WK
M465s01rQeYZx2is5iP+0nqV9hlLq4tZrk8tPiE5XLTcuOZtbz0k7LAys55PFuHM8yDldB6wrqzc
qOw2TrlYrNqCa0prUI6jRB6sHCRKJqGJ2dI5C7ecnljULowlxbNfF9NB2s2GlhLyPf6Y4Dme98VE
tS2yM4UQSsH9/opBuH3Im3nj5UN+dtSLD7W4Ec52TsHL+UxQye96OEpPgU7RnTE3zE1N7h7I97Ql
vHeNvigQZMq91r01VTavYkN+dMhzu3GuedCJeKeLAvONABmZ5ka1GgY9OojH3uGgolFiCiDXFJt+
WCa2zozoex9wI4lruL3UKAxig/dxRxfjdPMn6i688dnRtHKtq/o6oj4XTbSb0cC9wcO52uKfPeUT
v4fJnRYmOit1M6B4589wF2eS4PSiWeTWh9YzQ4tsbaEx/fTysHPEezV5LsS6jDrEkd7iLH3QWVjQ
vCd95Q1ffmA+NlZfnpd4pSsD2MInEvaSwkM6ktZu59IIFIunoVvWBVJBX0TKECwFboH6ZJlLSMfa
0S8gI5mx57LvYoYohPFR5U9J05sYnVyD+lvAv67xOE05eZXoqrt4feZ+OlgLaNxef0NeCOmuwTfg
1QddPZ0NWF7Yt/zNkLJu07d8SvPphfYCvJs7WL/9YamjW8a1irudYkBubd1kqGHZ844YTHlwpY6T
sHcfDDx6r15xTD33MckSudaYg5Ka8m3G8d1pdsR4Ku3oFTvjV0z1yD7izcRankJT1B5HEmUQrPsN
A2/QAUn8kDKFy4xCwiobVt0MF6+B1d8lL0zzLmk5Et+tSUtNreo7m74gAz72JZx+x6BksbZ+MvQ6
O95tOHHbwRd05RYRxlkP/p2BjnY0bHE/Vlsjx3PcBmN9VlMaywVoHMPlEdNvP3suAcYtS5Q96kZ7
ZuAw21imTVntrM7ud7QKhBTIeY/V+KnP7U+OwLekM/H8TNrViRncCI2x5NxdTC2ZAQxUJ8umMBPP
9IOw2JXWvymio1ksbX5jgZt2Lve6BXFIodXi1JufuVAOrZF/sIDIPb7GvR01p9meYxziuhvm2Xsx
u0SbkTWmlr+PA9mamfpDyuLEEYByV2grBqJgQTdt0J8LMCFdU16KRuohZxM71IRmkxKLYSwEWIQ9
QJyrsoRMUC8Lf9pkRl5I6AZTcFusydiBV/tZOnZ/duiejIYXOplpZ5jcWxY9JnnQrIpcTQgXG8Ow
wycvo0KsuyXQOYK12NrifEs6jVQZXka218gFQYwJy3Rl2NiuFWoc1oLI7agX0J5sDIPXMa7uHYEA
ODdBCxWJlKzmt91Fic7fejPmNgigTnezBosOUD6OifVB8FREuoBi7cQ21R9tA8wQ3PVizteWTS3a
nH+IFsalCQeDletTW6NC/Zac7oPejHdU/54qDVLukhREpdvkJS+96lDbWrblU8efmdL0anMvbB2r
EZtg0LGdj5m/zrspuARgFRmPpPq6L/t7J23ck5tREYTv9lKnaIodhlsziVY6ShhROA+znZG9+Njw
qELivt3BCYnCGsNyOy/1lvjDw2LjxMSYPV7KhZ0ttam3QTV4pbgiRZM/S82kI5OoButlQT9nZuIu
sr7yZuH6cKNjGpv9m2Oy9xGuFZ8nD4pTH+hfnH5IPvBX/6htb6+nhv9lyu4NWby+H2P7YsjJ3VsG
KlFFeV8B82nX1ZTVokRvJJgVrjfERSeqtTWoUG+txIJVqo/FziCSGKWLmjW4n0XqcAKmDO++Dp5I
KouvTsAL5MP17wmqvFjMgTu0/0VkwSGONh2Fma/t8tYhWdEOFGt7La/njZ85LdsLa4VqytnRVPwG
U3mMZGyFi9H29+U1ZUwJt8b6shtHQ44NLgzLxy1Yko2MGHAlEqdmhNGeSYYZ1iaRF9P2rLVIxSEm
GjoWlyQ22reW4CMIbD9Gq7E2VmxTXNQDhjfqhkJiPKj6ksIRRv9ztflmT7FODMoDQOG9a9U8XM3G
RzG3IvrMffIEcb6MOBNYWIZ62Dtdr385PxJM3J3NCAgwBW7crIme+v1kmxhauAbDoGvS1aDz4AZq
xXIlrA1DVTqdmeSG2tR+slFAedTaZRP70RL68YS6lGlIdIIqKUHTR+B6h5n5YUhP/C2DU0NNfCB4
D9VZw6MJHECgu2j7ytKgikpPKOYRdkKQXJsuIqaEArTuUkipua2fxsbviZ5QwfX9b0WmY++71Efn
G2bAPVuvHHetPYeDF0QnvHGHnsbiG3tT8074wdqRZHVMwPgktjV767jK9EbYtEu8ci1LbLq0hVQb
jougTOjC7ka/QvY1zdWkT5SPK/huSvGsTdw7kx7x4875IAJ6bZKcMsjOaratP/zUR9pw8okPhitG
bBb60kOjgc0fJCZoNKLehkKbLrl7Z2YunmxIw1VZ3/DUv9mEwsyPKMXh7GhTE87WtYEbWSQGxmjz
VzR+oKrsWySiTUHxLwYizvJdd/SGMlv5xTCtHC05op3cvKz8kYxDvmrtCu232FZ6+TWbfrIGk09j
3yqYBgAIVbRHxF+R0sB5nu/juf2K5oDNKfWWwOSumqPvh+ku8anJspV/NzGMTxSKcsXol7rVINGf
iSbuMq/6VaYVsOviEbPs7wb5Bi/StKrpydkYXk06SvIfRj3F/ddspQzuVNRrRfq67B9gdz0PhsmA
cbFeWF15O4c1z6eXWP02ZgMNmuanJ4F+SOnmBGVN3mdGfrBoye7mc4ytKNHFLhL1Z2dzUZCHpHnA
2lFe/E7d3QgB330SiRaFfcAd5Y2HsumaXek5tzkvbrhBEXbnem0HDLQNi3p6u92kAnowa0oxUoVk
sOzEzsWtozcL7Ww11N2HGYE67R2OCn0yVquGPNuo9vyzTXpZ9AEWDd7iOX7Os+JmutNzWeM3b/3m
1kYONetfJWmMTW8SqPK0Uu5tQx3+E8wzU8V2jvjOymzFp2M47Z4G+ie8lzz1locowtDckvugnaG9
Zi1M0SpfNkPZ4781xl/+lIhtNavZcKPtCnZGbjTaN9EVNl3UQ1hyEOHAE+N3rcfmkb6l5tHHBVlF
HoZjQJgHEybEczTSTp30uRKVFoKVafRAhHUJy8m3Q7f39pFgo9vWcLFEwgxaimZXg3qGbrQwqPOM
pzpm3XOK/FSY5ueMnzUswZuvzZqGCSMuzROLLqBdPf49z7XxZI8ag2MvlXvAuseBX+R58Ti4T8G8
i6HInvQUKOnsd4yhxptWusmOuvn8bMQ1kASv+cxQfxfvkhPIiEerPKa13zHG/RUlPWyyBKRyPNHI
+n1i8eMyCx2CcBu71OJNYdAUbGfTlsnbpp1ujUlKrCjmIESTGRx7WNlB1GyNjRNTK1ciLK08vTtZ
7ciJWhf9jhlCsUIH2ZIyZLHPkLXx723cgPC42/VnWeBNpbM3vYuragOi9bXIcAiXGnM6ITyaCZID
TpViDyps4462vy7HmNakuIS6kyb4WrVT7i5HR8uPpZtv3cr/0XYYB8uebMRoriH5nsxp4zRlGxqV
e5eOfhAmgHSOSVxuRkt7yK0aV0JvbSFFPbOicaD9ctvyyjtxyHpRrPp2vPO09jrRh7maYjUnTzjP
MlfFbWntRe87YY6dLuyFs+z9Zhg3XpQ0DPvT+JK0hXvH4gpXrBnuFtkcsvFV78KarOu7VTO7He5a
zFw3VNkX9Jce3g+qSdbdTH9+JYmpbYLU6U9ZOmGztwhIpZZ4cZJfPUPa8P9duf8bV66JDPFPXbl3
H/NHm8o/u3L//c/83ZVr/c2nqMhzbReg4nfc/O8sRfdvLkALYuquy0zU+VOLkvU33XJ8Yub8UZ9/
5z+S6KaurLxOgMfeZsLqeP8XU+5fy4YcdFz4jvznHJIapsNf8+eSlNgpRgoWbIZk2maUn80Qyb2T
4ww30/GePESxTsjLbxv955+sy/f/2Kj0nW//48eHr3/9F57Ato1TTvfItJqYC62/5N/b0mqHRYeA
J1g8KoNGc8gMx0J6y5oiBDV7AbxadLAHbfOMI2nVqETkJH9Llv6DO7oI7ggr+5Rjwz//1Vw+3/9U
HKN+Nc83McP7sCpt1W315/ekz3KRuaJrjjW7pjABAb9ivn6gJvvATKJCZs4YVQzV11RU0CChvNaB
V2446Zxct422RpKxVllYjygI3blNNe9ECkSogam0tBMrXB4/mULALOvag6dRfJAYzwJ1bee1zmff
090QNWFS5RCSPTYslkU1QyqDlyI3vaPQ4N4hioTxeJ+wo7YdsK0CyXE7dZhc8NWudFTtbOx+9m0G
7yaP6H8eSIuMggNHCRAE8eg+qck8QiQPWMyD6mg7INQLb3kvkyg7O4zCbVvnfNMUL1LXmxCU1CHS
KH5uo1j88XD5b1ul/gGGwDvOFa47HN24GnRT4T7/VNUTZGWVmjPETMdr2zAZppMB2QsryLBPC2/v
zrR5dpKdWF/8tANyaAEqIrEc/7Pz2UdEuGJBdM5Ie4LIrT7oO2tud5ouTnMwYXlDIib/Pn+4MSGy
RvS/DdNOiZIGpC2M8rnK7D07vH4lDZsWyCm9L70ghivwTvXUuG47rVnjP4Eys+I0hlVkToEjjOe5
HuRuHh16kszuq7oUQWNv/vnFaP6VE8Fbw13CiwXIwgtMcKt/fmuyXhJ/8j2abRb6fyyklZUwoa/F
+ms9WvUG/vIh5/92X01EngprU4DKh1EJRjh3vTV2O5yMEN4vGvDgJHD6EJW1wNuVoIQ6OOS8wjjg
cseUN5tUMCo5OCsojfs7Yfa/utvVb/mf73aPO96x1aMOUe+vxn97qctWxGl6ZIhqc8z/0MhbTTlb
+whrJZulxiWd5erWR5+PHZ+V+SmrJVhL2a77NE//hwuOu/gffiEy53TXQRAKODsbf3nuFQ5Jecof
46Od5kSW4yIkTPZFi3ONV/1dtBArU2him3ruTkvS7TlPMtapqg9/yA62Xy3PjcZqnLZcFfh/nGra
LX73m/GrAIBNsyd7BmZHrUaJll6LUzQWmChNZWKPsVTz981Dci8XRzAAY+ZZ9T+R6Ul8e488GENv
1kgsGTVPD30JY3qPWnnW9Ia5GfR5fXyugPX8Tpl/2fyi0PewldawL/ELoAPozMvUR31EmpMNblVN
67e6Gq31J9u7dUzbBFM36JE28cz6JWIe5zGXo+iCozijz63bzU+C2R122hfacE56ZyJ64CclVxTy
ux08pn6zGv/h4ugZSHKwb5/anjBt76u6CjsX+8SKf0V58qZO+CfNkqcypfR9afHQFk0J7TvGBttD
yRzjV2PyHxqf6SEjjZL/ur7Le8Ho0uNMwGj0LWWqOTPd9I26PzBdqLyIopbpheaTE6N2sH5qMCoi
ufa1BAWxaQ6RXoE54uaU+puphqoT09W8AtTUM28NjGKbxvajqQR1NZCN1Wi2zJ9qJrUYqzIgKgxv
CcsBYWGeazLXXZjvpmrQaxLzoymN2S8z4IlZsKOGwjrTYanGxLMaGC9qdEzItSnt8syN/egOX54a
MXd5VIQRU+dGjZ8D5tClGki3TKYHNaLOtbXJxLpXo2uphthRirVVjbWzZ6GG3LEadxtq8J2pEXjB
LByOfrUd1Hg8Yk5uMi9f1OCcVaJUh7dnj5n6oIbrGFt3kRq3G2rw3jKB15nE50zkQUxMUB4Y0kdq
XC/V4L5+7NUYP1ED/UmN9mEEcOiv492gxv6tEgA0XX4IJQkgmL3lSiRolVyQiPdayQceOoL+LSgo
aQF2G2OMrW5x3puU+CBQIfTFWwVKrtDUS9ctG2ccbEYqKBWlyqB9fzW59QL1Ut9PlZ9wWq/S0HHo
/ZnkdLB7QzwP9nSRzTI92chc+BfgXmH5XjdMUBmMY0R2lcYS4M+h4LbrNqMSX8ixTqhyCDK5kmbo
mVkVSqyJC+M6K/kmVUIOWaLVXNHXggBX85Eh92iddZynwaNrAymo02xONskasKncSSUXFbbYFfWc
Y6ZASsrRlJrmkcPLgSUcipko3/jUw0DQDYsWNaNJTX6/MwzJHT5gXgi2BtpVp0QsqeSsAV0rnoty
M0U7SRfDlIqQkvM3R8ELBYpYNCppzJuuIqmA7yCaTahn6o/hilz7JKeTNKBaLmuPPGefR3S3xONW
dFDiFj/b66b906ZT8tHIKm7icAlaRrOJHFYD3nvGWGI9te2taA0Ok4PQQrNKOeh52T1lGt3WQRcc
lUAIkuGXCJbpgUnrKh7g4ZuM/eN4rs9dW9yPiX5npF20R3REqKlmRqhYm6KWnGbi++cFC5ca2WS2
s+/we2xLJWXi/q7ulhx5c1A0WCV4zkr6nNFAaYoLHixUUV/Jo5kSSnFJNutEiafQX0FLoKf6SljF
Uo7up8RWE9W1VfKrVEKsrSTZOoq+jIZO3myxqrWcl2btDai6f7zgy86Enh/9yUKM6LAlLNh5IWhe
qrxy3kwqJHQlD9foxETTtZ+tko7Ry+LHVMnJeYOwnKMwAwtaLp0SnXslP+tKiHYkkjQTdHKjSqZu
vwVrJV2naNipErNdJWvr3wI3SnejJO8B7bv0EcFtJYd7ShiPlERuKbEcwgkUGKiXq67V5L7ReklQ
Nm8fPfVi0DFYGIF///0jAmvMQvxi3nx/C5VCgwO3hKzJ+baRfrVuet+4UrNgXE3NPYyjgGUHoXlZ
O3nqXYzU+PQFQARCxP1xxgZ5xBsVPxaZRqdJVCN2mTRL+2lb3CKPZVAmwBxNZ7TWqnaa23LluUm+
mYe2erV1wYLs5URa8qh85X3iRkm9axRI+4XGpb6YSQOzIcxMUhOL7Vb3qd1eiNNRem4N1f33zyGF
fqV9frHnSLxlc7+ty2H4tGcO2+BET+2YyJ3PY/KhG6vumNkdxGmR74txAHFiFenRFE3JotNyjl/s
JyPvUiZVTc6Y08eMUkXtlmxdtfv+11waMjy3HO4DqygfeYT+8acFC9gaq3yLB7WmN26ZJK1rvJhE
qKBt1kGypVcSl/T0iMaHPQw4524wGvqX+oRSQztoXhtpkO8g/PeAuJhujbKnVjlxuW68DNCSRGub
RSCfMtfmvqqa2/d3BtbAJxtwfI39bZ1lbn0RnHYIQDELgerePcEMlNse98YG4UM+gdYzTowZBVNO
/ilbSfuBFXIlCOmz4DsJWFU2vmkxPY02NRqeYux/f1Wz/Pzx1X/1syQo3yuD1pZWFA6JOhxoiRtc
2zSdH/x+Fg/saelmERtERpiKFd2RHsaVn5LdaULhCmmaJ9daYoxCjI390WCj8G/snddu5MqapV9l
o+95QB8k0N0X6b0ylbJ1Q0gqFU3QB/3T90fNHByDAfoF5kYo7V0lk0kGI9a/1rfcx8Cxa3ZRYlUy
EvijQPvoybhu/SD+046vjqvgDkXKOZrOmP/q63WnsAtrksAooXbK3Kayxb4G/4UItfTi7lgNSQ2e
gIAPUF2KYzC3H6L5jaxAeG1V3DOy8EobK3Tyh2OqfawpAuaJIGHJzIWFKi1vseYUt8Y6eoXdXvVB
osmVVFM2lG4fYTrjXsoIt7i5o+114dE1Z4Mg6RltAVwB+ojDdR1BRN9mraE2Ko6m59wOP1xq6n5P
WryO5/2d03tbTx/ZvjlM/SGPMPuC6NU5tODSe8vAR5UCEtbsk+wDUvGzpqhbNtVrhXmlRiTYVT47
olQ1EFWyaLhnY7Swywl3/PzZqOcUh1bVrzTszHXZRgO8Uw15zA0dHJtmmpO505MzKarknCL7b+nd
eTc4g5yhJRzacSSb0Ef+guExvjmStaiUuIwyIcjuTuY6txPr/PPBMuKdaStnHzMlOxFhozbX0Pwt
4/hN0k/RA0O3ga37a281Fzge4aMqEoYffdzx0jFnGWx/QlDWIKFMsX81GHMQ9x2J61XCPyiQ1Cub
HsgFo9XwTK1c/qLs9CX1fEVhhCCskrnXMbIIxLnDxfHD8jTmABD8alRLZtLtQdOc8dgDKlqgsMod
I1WyRHNdEly3eyrr+FwWPPo7awTY7AhsQ/gaoSAHdBk4nr7yte42DW7yGKQesYuImhUziZ5hszXb
YlDBuiNAWddBuXPz6ImqA2Ay/iTWJc+CyImJ7wCjj2GS7E0Cqfg6h2OSde3Cp6XoGMV3RqftWs+A
C2GbWDPuYTqWwRkYdTPGyepuk8S4xjFMl3LWMYD/9EvJPmtlBc0TSY6j3SoH4aD6CFwd1TenZUtY
xZceeRl5aultxUTIxe0uhge7tYtDenvKMNu2njteDCN+14PW2ziAoChsZO5aYThknJ0t8qRBiLA7
SjQLwUOw/BSheDLBfPnTzpIcMtzY4iKZ0LTtatlqnr8YXH50c4he6yrwz43ymPBzufYqTQ9higTT
JfBwpeqpvGpHRG+fmQiTLMKrX7o0f2eJA3OwYHvqOmixykXzWFSEuFe2SJqFYSEfxS37FxJ6EG56
nSPnGsSPfa0sBghQRRZFbF0bakW2RT0Za+lWZ+ZlZ2Ez4IWg3G4wKxMt9TapUWlXOYLUa2My0F1/
8aeqvY2puBo2KkIXjvHaLaFqRwbhuTJ9EFG5zVX2mFf3HIU6NjMIvP4D7ury4Evn9wQgJKc5Zee1
QYBWU+gUDLFccSCjdVR46ww60aLpYb3oNkk79sWuFi59G7RZIrCFmMI++xLQdxkJrhAKmW32C5QP
UUJokYQqJBktDDOH0U1yrvb2jHkz3iZ9ZXK63Fp6PwJlIfrZobuElvOZ2K9YNvONDEqNfzjhac+C
o8jCeqFXBMrYo7EHSMQ6jMJgBagm26iUYlpqoeCfR6G/o6P6V9wUgopB2gfSOn0UtfV1/BEW/n/L
z//S8mPZSKb/pMGsPpqPv0hSMRK8fGTf//UfL9/1B1vM6a/f33/tqVf8iov5j+nHX6f0o0O++T9/
edZi/+/X+js21frbj+Rs6LZpewjT/4BI+N7f0Glp0iaw+Xei6j8gErYARE8xEMU81g/u9O8QCfE3
w/KEo+vCNf2f//Xf//kv0qD6t8//ytvsWsR5o8CuOv8uiLmG8B0kJFRxoG9ARv5VEOsyrazKQsT7
sOReG6fwyll6Odjtc+HKNzXlL5bMLvIcUMVRht7J7vIVTG2mtvmCr8l97X2Nw3Ls7QOISirOqmOg
HNpUmqNFdApJxzi63ArEZ5elY+Lln56kVpx8p2D71+hfHWSnKhYT1B421oO84ElJG+1Ui+FXJqd7
7BnnvDHYbDjkSRGHOu2OeoBpmbA8YcxbVRoUDmX3JgSh+uwh4shWXuPKvoHdx/kUsMP238oA55pP
sTyyaHGDOr6djOChKWmp57cCR3kcOU1kEzsAwTgaM593Sszn0sGonDZnPwCRjSGkmxIafruY7NfS
StNj2wQ3WQ2XMRDs8IxHihePyjK3HmmIoNePhp8cIl6CzApwPXBCcNynPDNX2nW0+oOromdfd1+0
yT+zEdgYfbjTwwSgstzIsrqlIFdrH6s3FsoouDp1vYea2C/YDxmLqtY+pzA+1uFelkBKO6oZJLxT
b3h1PcSpKt4UNNbobfpdat0VQ/11mA9MnuCkWj2YJmm4VP2KYb9RC+QK5zCVkj6Z8tf8Q8rWXRs0
Wdscvr08eiaUVoYFkdhmE4TtlkpdqFD+pna1tcPba9T2Db/oh8pTknVyF/vYvAzy/m76nFjp/p9u
vv+XAKr/+1ABeDD+Lcs1HC5ahNx/m3c02tjaSF/hfgBFi+/zyQuCDzWINWDA5ZgXjCupDAoGzoYR
caiqZVRY9+1B73lc9hb2vJS67NpRD7XCOtsNd69GUtRlPsPWSrxrsCCQ0NEv8NkuCg1Mf0LkUSuj
ezyos6x/m/TcmVg74VbvhhoPAwaAIvfxE0ojXNHMARNiXyjTPzDMppfAKibSPsYxsgrccw50FHy5
3dKqwudM1Y+NDPfJmL7NV8tom2ckMFoC3G9DBbhPpL08N/qwQB3nFJJ+jLK6WJl+r3LxyvYixvFl
9Ezx7YfJJOpdn6ncxTLmLUkFcxazlimwMj3BXUINXVJu7DhfexAj7AnOb29tiCqazhNS1UnGObG3
dB1LbrHwoERMhZZPzj39M6nwVuQQT1v/VqGASKfZZDpWz3pA4hD7uBHbTBXkhhHi5MrS6//lfbeM
HyX5n6Vv19FNE0eHEJ7reqxc/7pe+RyWm3SMQtBwwv0MA6po25YHaEOBrhG64T7V8ckhlSHjFMzV
YVISGJvIRsTygcos9ZxDdiSrWQVnb5jIJATs531ZxZ+9EXPciMcXTaIKma5DDnMY89dRGTuvdKE+
KDe+N3396aIELAurfipbbHKD1pZ02JJ2iDuAOV7XLkkxc5BEYhbZlnLTceH5xIuAASq9U1ds/Su7
8uVztjZZ2Xat29BUPEtsnZehT0/Qe0VlY6Br0ysT6m2lZzH1O+IP+Ttt1aHRuu1TjTV9Rw0GnrOr
lmIgQd24WSVCbEJt/MLuQRWyT18mTfot8oZKNP+ceSnOkbpcAhGB4wCXiqmFon+0MA5SC+hRqbZe
3TwQ+VThKaZltAZdvMgS7cbFk22HDAdaLK/ZYO3CSAfQ33gPNHVdpsyhMSOorprBFIAaIMnc3d2Z
o65WduNGK01Ma7syxnVClxgA2vAN71CHSdrdVZAHOGsvh15VpJ9ETfFDHq10TFRVidUFTvNxoHJq
SDgweYPxPDTTtKrZuyeGjRHe1ZwVmns4YxcfveChHPTLBHImsjhiMiBbekX7W8uZDaCwBCFe9pHs
UhBy6G3tjg1ikez1lquAujlzkU/mNLdbYZqsiXRYdEm0nrfz6YuCqjLIXQYTMAUfN8QwUY0cRh4Z
abZqw3gJuiTa0OT+kLac/WtUM6whi4rzxiLT+TtMz+iur18HcDhYqBG5TM971cS4T4h92tZwFLr8
UjK8UmtpLAZfgRHK71LPAIwTi2tLSuy9vn4PUmrjWz+/6SNnpqienltLxY8WDOeFZQQLBdFB9eOv
iPFKWb3M+ZalTYhq3dF7E3eYIvrCXCUTTmrQyVZf2Cv6ZvaacqJ9KvOXLhjdc2BKuRVe/11UzZaQ
HV28arjGg4Hvh4B6GrhriidurUFhWdatFeIGYJTkRnRm40XUG2PiGugIyzcDitfCdpuPrFFLoMCr
kWq+RSHsk59YYOG0fEUZiLlUrSQpS0kotpOYyU8NGdJHl8tbkxQFgczQbciFVoSunrqu3wdA4XnC
e896BV+9rmHWVmU+bAIGSKx6TH5IKhcrUFyEvmX3Tpp1IvQnXgO/Wg2mczCSjpEPqLiQPFSbFCfd
DY5a0T2xxn+1gLzd6ARolUZy5myV3b017Vvja3ASJ+QmH6mBq5M2hPIkndlanjlLHs323ur9T187
ZcaRkuNnL2LU2ZgW788EmCGFR2QoIj7Y+yiM/1SqJ6NmZNTKwkdfmgm8ZR02gYnx/YTVuuel0mH0
VCxty6TyuisWowk6UKF6bQNrF7S46gIcPk5wIqzBABLzeiGAIP58gNKLydCZ2q3so/CoDNIqRSIy
Ti8402yX6ZDpgfjJs8ZYGuwNVlkqu7s/T1uYUJdkHo9FKPqNZ+OrRo21161LorKJs1czck+hirt7
anicgq17V7KlkqpG7U1I2haC1bCqHW8bSNAa1NWvhtxwn42WF8kgrj71XFJ1fBc+eeCkNOSip4kr
KNlTCktvT0mefpIhs/XGvXUZL18fdsZW9/RtUQowgRTNwetbprWnXWJCCxuYE7MGI+6xa7bHxmig
ELOfW4qcZhf6cNiC/nxoEX/cQRx9HriXRtMMwNV6RQ4g5+ryxIHik2g7GvZ3ZI2o6sJ8rXjeIRcI
G2We0VASyXBp5QyyOmEGu8hsrW1neS+W0r/yqogOeppXzMGKq4x2nO2j+xxULXVHg++T2csmo20P
82W790snWLg2vABIHAEW3BzArGP6rPujtU7YDaP6d9bR5Ho/2vOHn09//jRwehSGDA/+3EDy80Gn
i+w4zh+akT3G6B3Z1hRkDMwWyrtbnoKaXzQG07CtjJSdYBFgXxa2toLFeINKU59/xFyN4eraVDHh
l4C3xImKF7dRL5xo/pQpZgZNf3aToL6FPf8+KBkYjkF9SBrLfUhmI7sVEA9GHCyuvi2gPbXt3kQJ
2uSIB28W+r1yKBMYC7u4CKH9HtSdPVC3z4WXrsni5PRz07EyZlVHVhCmFFfmoQVOtlTh2F9+PjCY
2PPz2ruune/kcTCW5UQUoMCRT9COgDxqWrOymfeRAScYHPhxe5vBBM0RW1fxHEg4wIY0rzq+kmOk
fGuR6rW/gok2HdLcektw6YURxkoMx3CetXfmATbEmHxHT0G45hq06HTJWQ5Ruh7C6BuFMb/xmxer
3MTkoBUH+lhrksJICuM47RNwEFQiMQXmwX3QWiLHcUoW2WmbAbNEGm5KPXtMSRGhNum/wNXmWEOR
AyMr7p6KnnUoZZdbhExlfUqqEAtxMtZni4EAOzNtjoOnMEkMSq9d06ZVKJ+9eT1rP+yjdZAF3wRg
g4tvYMZLnMr6itcs+WtduebSRpRcJh1WPCz208rHgy/UeEv7siMFwm4SjzURF4P3oKXMwAtJOI5y
pI8SJCmZwHwJaYyyOS2ZNnEQRjh/DWPHbfkU5zqpGj9wlpqTwlkqqitHx4kSoF7beWPRrqjrazZ4
c1bsYYIXIZ1XnuflF6GWSwdT6Dtzot1Aq0MIBpbDFw3NKw579skL4KAoDNbnOXbITrChPW8urwki
1DJYdAH+SU97E0L/LVxffZlhcvBc4IOLyjyafsXwVBANU6PS9+zKcEJZSNdRquKbVvXenlfS2MR+
FV+abHhzi2hGC6cBfyL53PplzGQjBlBQeOmqSuh2MkMHp2frle9+rmGMAZ33UTntmxd76Vcx0AZe
udm3ldY7mNnVC2UOuB35CQjEkyYI2ZAVhTe8TJgZFwP0Mwp3YHA1Rbiv834+ltGnuk95aqlOhA/5
q+YM6sXFb8yZz+3fMOxAAm7r+leedF9Jkbr3STLt6eUXI4mUfk5epqwVyaOXMeeueKCdzGS098lQ
OjtRjiyMGmGGhGSwx7PrFsgpf8hamT9QDliepr565lTKcSKKcdfbwy0ZAu/sGdYOvysP/IVuma8c
fNyNmtdxyYR3i2uVEDMrUOaPknIhvnaKo/2UD/hhWfXuthV/R1min8tsegC/hc+dZygD2mrrK4mn
3D4EpMu1Qtxs9scGB+GF4TJfhXmg4TKFTWG3y2EmrtGGeEM7+W3B9vVDWIJt+Wi3HGbZF9frpnV0
gBW7IeAiDVl9VsIJmjUboRIW9HBOV02alUu8LtyiIUv+KAew3pX6k5vG+Fw0Ym3X+J6reCRp3xgX
QHGLyM4d9vXMtphbMOUaX7xIYMdp1ey++ISdS8MCvBScqwgIXRh+cs4C1FK1RyH9Gosz4gYsuXVN
5S7RJrYnkjM+tS3o5Q1oO2eMtj378UamBAStqGMLnz06U3ZFRL5lhcmzJEyz5QQRfpk6Ji5/joiK
IXzF3CCM5EFV/raNvdeCWtp+kmphjMEWiwpldznMAJzKqTEcfj6hjeTFQcQmrMAQPJ3udk4RC0Hm
WUnxRp3uqmo74IJyNPuVodLVY2TdjfFGh6hBwKpy4CG12rfbThDs01Uvs2/P+SxBvS2wYNSLtshx
A38xVXkasuEUlDrku/BkJDVRkSS+R3VzznFKrhKt30QeYNyxfU/K9saxVieOAGfTpGXecF9aUL6m
a7wrknCsHLS/NMUVPCbauHoy0D7yMHyoguA4he+DTDZySk8eXQEJzmor4HgWDvtqRtL3TfqrDcYj
c6R7Y6q3jrG/7N7YE8CegWJcBs6lLPNnbRA7+2ozasTZxZ5eWbAWvPaeT/IrTnFAGW9hdcJnepyl
ryrLQDQHv7AM4R4w89MA+p8vHy67mFNzTRkMCtJQTg+lYz0mhXFKKImL+E252CCtYI4JeYg0/bGr
jWVO5mZSNFCr6MZIA7wXjw2XiS2acRrtxjSCKVXdXVcwI67wK23oHd9UIIaGNt72ytjMrwz1Lpse
oS/O4s2grcB/rXI33+tR+poP0UKZ2jWi134W5ugnO+lS7JuOxCxHz1CaYOXUbmijg8ORLZRybc80
Cp+OBtNNQ9bb7N7F6lTocj3rA40MLvpUHOfPU626OdWN8fW9vcy5EGMo7klTP0e5s7Mbgo/S2rTh
cOURfMgJ1Tqjds80dEnNyY+tHDmeV2uSaWoRNxVz7bF+GJ38k77hYtmahDN+1L2qOEcJCcrIeZ+6
/kET9makiGL5i4H4xTPxcwgr3fmTfSLocs7y5EAN+LE30v38q5Kpu7m0fvBTorNZW2V43CVA6dPx
Vd5coU4YjW5pyFZUGSa/eRdf7dY6a43aMupHMEIObO36ko1bdp+HyOv2SQbiEObAolLBr07znmgx
3tEUiNfK3bSOsbP8+JLjgtNk/zELn06oTklabAg+vfEQfG+F+uXyQ5JJ8pe+cx8bZmsm7stkfnKa
zfSoxxU/OuAxz2qfo059ZV5/lkDlq1vvpxBpkC0xRIgqvGltekwsC+FA3hMUAzpowniDdfXs1xk2
2OJec01P6JCyyG7wElYdRTqu9Bd0vS7CQmyjGA7oHNKT3QuYd44fFCCM+caJrK9ppLDRM1nfB5dc
YffoOvFTVNN1Z2SfKCjwd3mOWOJL1WKrKu1AUO3o3O3OWYPb30lBQ8v8vRONfbzRWZ+ZTN8T7sbc
7NXiHvItSccdp6LgzXAwkpVn3IWqcA+9Y29Lb3jy4WmaFV4mt3uyJO+I1j4EEbdRN9gHADppVe9H
xN9OT56bXHvpeB74kfycyvKRxu/HWuk3iR9LsrDNCqqk4bDKNLxXmAYd9RKl3cHDxB1pK2qxwuCx
5/Z1sPfMYu8sAOse3xCRdP7HvVWeUw9qV0B5KN+LkKzRF9exdm+zItsHaBXx9K0vLAiDAzewDLwX
ZTY7ozMZ7k0LIynWEfre1AfPRoC+iwhsca9ELJmmwQgr1/01+PZ4QXDus2M2vkjCP9JrdiGryPwy
mSwFsWU9++jy8C3WExX0vpiuBGYJzHk6Z84sGB8NPbkZfE1EctMX9ZIVi/ZaJF5GrItO0+5a311i
Xn703VuI/oxu3kHA08NoXRRpAp1glqYdct5l492I9QFFq5ZUG2H9otEzomxE2e/zz15U5q135SqE
IzYr6K6Sv5MY0HBBbzSDBMVoEKT0B03h14yXmYDKduqSj6GO30c6xuDU1qxS8y8VkFmcX2efv2q0
JMigG8YPLQ2NURh/xSbhssYaP4TWv8e1+LYafeVS/hXA2zPglCpuwo6AnMtrRysFQFT5EHtMAMAO
5a7HT1zcM+6hzBPnITS2pYGBFYOdzrvT4OEuRo3Dvr1zeGqsc6N8pWNhXZjJpgu6e55Te1EnN+XK
LWOMi1eEuHuqk4AMEi6zjj5095EN8mvdx7usMu/dkD62mnvEQLVGk94bPGRqHtmzNlx3A7H4fBXk
LExBx2JTwsPmpptlXOsnur8J7Ar4FP9vyPWTiOKdMSb7rAy/AD1s/OE57npKoP3cwht88XC1eyUv
g6M/MJYnmexzJdBrP6c1qYeRiXsnLmfsogwBkHpZzGkjPUgIXm2sob8x4vBiZkP2dFmFmjoPjXmq
iTgIGAtogXWzcHU6Nn0UmBrO1EJSCwd6VvNXHdPYVSUo9xo0+0yC6HcZjt2rbGHhjJO18OOhAlwe
osZpXbKUMEeXeZRT8jmQwneVgcae7tsao5Xva82jPcloLT0S5v4wd4I+jyhO27qCaFQHWrkepfNV
thIjG2WVk8KCapOcYzx1nyNtmcqaZQ3aXLP9Hhr2zHqkPy/3P1o2kbAti3UoAOYJg+46IT9bqG5w
HKgKrktoS8oo3UtQEUwTKaeLwDjyFxkKGr+tgINpU0C2zsMvTLFr2wHP6qTje8+hFpJz2KzZbjfr
Gkwa6Ikmu2ZJylG7e9eG0LtOFdpXk3vmkxO6n/q4BYA0/mKF5PIvPHubS0+8Q/f++c9dqpnsJ1Ap
HWFGFCl40RsvAHaYrD0WktghvdYVL7gfrZPGTjG9oHY6Ivcx9ExUpxqR+2RnbG3iut05TvCQp0lz
gy1TPRS4QyP2zQ89YuhoxFdmmkCkrNbEhqkbJ3AYR6Kd5tbHv5iPoVinfn2CD03z14QSP0gGKUFm
3SzjKRowaeoR1eEa6vm21R38kXW5G/teXPL6u7cj3mH92Td6fD8GpNRmbpBz30rXNN4tZEFmgXTb
QwrQond46vWxzGWxzBzv2KbWOSyoZO6BkZRF/McIBqhaIyZlw8Ed3I0sB6WALcz5eQFiCBmYX/5H
xZ5ZxYTCuk2QW/DPPsZes1curq1jGP5hvAvOhWsg9pTNrv4sFCvvKHq+n8i3DrfBMKPxrJ7yF13/
M4Vci5TbwPY2Co67lfOUKORL4T/WFl7SkrxpmA7UqEKQsEmxAwim3dmuaI6LX/sIyFIcDRBIUT5X
1qfGox+AoPPcVIzXTDLmQbDzDa3fOyQQxr6DSR9o96AQLAuaegRNu7Wcmipzh7AyUQaqpWTKYZgs
+YJ5p7ZoyuANCOiCyxPP7Zidwh4/usYkJPGNZdCRAaRc58DLvXcZUK+nBgtdRZ1QYHdfzhhsSuGM
TD5wVYwG4eQ4hWTp4K3VnhvWL2E/Z1NzRInfN758nX93GKXuIsaw7UTda0F/dRS9lq2ikz18IASI
d9mZPhlC4wpjNxeW4isr/UdPvTu1BJs+TE+xC07c6UuAWBaGQUPHKyo4L89nNMvQLiWM9AXJAPPB
52qJ+l96QtuKNdwAVmJaFVcc1MiLOhIJqiMh3ea7Gc2HLPP2FBl5LAr9UzKJCzmtzxJsK1SVYAey
p2AABmoCQnaZOUDARKBWIGrfcmBlHEef66HNz53TcIeWOzDHDJcwyDSYS3xqmjrmjO7I0gXevPHY
LAEREaAEjLeJBj9fpLCjiTX2QXRgksXRP6zWve9f/Cz5TZj8HbHlU9rizWcw5aZesC4j66ltqpCv
URmA9txuxVn4hW3VXCoJ4FhA0A4K57EQznNgKmLuGIQZjjg1gg6eXupxomVIK1+P+nzRHZUe6aHL
mB7r7bN3Cf3qKSpE8ZKGmLIStp+Ln08pu6HQgdnqosaTCsYdQIEBP5Qm6NDflhjoAdnXnA1bkb3H
iL0EpewLoaDv2rTHE3OsftlWTKmtLvkd+YFJxY4LnNtwcGLp7i9w1hw6AFTB/u//1COLckiX4EoJ
Sp0qz2twata/C70+NXkJPI4GAULupq6+/YCtZmbIQ8NwaOyg5wTKfLMs64QIeqW4ON1kTAtQVwC8
USO7i3Rw/K7xktc+mKUuf3DZrIfopgsVeAOzmmKv1TwHE8/kANYFB6PIDxJS7ih0EAkjY1SMX6qG
4iKzRiyZ6aN2r9p+qve0I7C88CQzq/63UWBH8DsUenvMXrpM3W0/P4dhCX8pLA+jphPjdRTVsqI5
6m+EYBZWWz3potsbAw/QiWQNvQH9yiuNbOUH9VWT8qrwki+w7JPRzpIbLNgNYNFsYYvu3LiDZLnB
XIkY+sea69lhPXnkvBG6y3MxIiclqdgaJD2W4NsNkNdztF674Zb04dJ775FZbQn7LPD5/uroIrSL
6XGIfLwXHXewnyQWeCO28vpDBKwGvkVb4NpzqqWR+MeRNHI7r6Q+T1GpIMGCV7PchDZTqLIqfIkM
v9/49Sz5Ulc7ineiu0c3Znpi7pycw3Fradk6iZJ9N4aEH6hCa5u5KzZ5DIvsVxXiLW4n1B6f42gL
wBUOn7QV9rfEf5kPQ4Zk7wfoFfW2/EMJXLdJli2FJ7pikFnYzC+L0f3wQ4Airm8+JIAZZ4f60tCi
o5dncsmC9Qj+hgvTeqfwHSKu/y5CkuHsV0KGMFzKVIJPwfjkJdQrdVCjpnJ6RaoRDD5XbhNygB9T
8AzWdzcYu77VTqV1kZZxnQYfJoy0HvlNoU2WHwHnd8tYNG6KdYbSApPBJhWf0So0xdbMp1uWs+Ur
y/j3KKdfDfMWAmYUcepf+jfzB4Zceo4jkEfb2PA24La4T8QBliYh7AWDVMsDM9do1kdBoqLyu20S
aVtHHl1/+INsP667qXjP+piTnrOn6mbJ7o/E2siuyK2jDUOtdGkN/k6bimZRu+GpwDGzxEFMe6tv
7WsGx1yDlrNoVPHb6poTERXwM9d43kVJF6yZCi5JhdUTbuMhzrL3xnvz8n0JEGXROrWFvimf4thN
aYliW67Bcly39K8gt+jXgtuhGNmWlBRVYH2ng8DJbWZH5TIeDevk9TEeyk5PH72yfdcZIR6jzqYJ
TqfEIxmt5PTzIZipiP/4tMSCmVAu6Zi0TNpz3+QwN0+WcwelO6VQ5o1VLsRaM3KYvp2PEpBrf+re
3WKWv1Tx0O3TgW5LbPfGpklow6T1sp/7LzW/xcI7d2J6inbMnppMRV2mW9Ob6VZMi4e5SxNwTbgK
535NSgzwGio6N4cCNEzsZ6tcS/pdjWcZFrM04X8XxaV1GDaIsmdxspMHmiTiUze3ewZzz6dJ4aeY
mz9t9vCMBLz7qESFkYpJg4Lt2UR+tc6nMb0ajXxSvdleiVjWKyOg41LHbPoQh2zO8oIoKjWk5rGn
kjScu0mLuaXUoa60n2tLXbXPqTGNrLcUhmGXJvc48teQDugRxZpVvpheS2iXMtTZh5sr2lGdK/dn
ty4oTfURurnAFQkwrvywLjZScAopxfhOJMGh3BXfLUQ6g/W5/sJZ8QUK5yQHscWYurCRDHcu3v1F
aOMH0EsTQJVJ5VA8eu3VThNvk8vh6pVBPlthIFrjsZnJ/fAdm4HG2I5H1zaYW2Slam/6YO4qS5cn
ipzbdd9QxTYxaPDmFtp47qOt5mbaeO6o7ea22h9SuCdosGVWwMPcVsnax8p+yHuabineqC6S8lue
XP1OzH24Q9Dby8mT+TauQKinunAeEocby5tcgxZY3dqUqvbW4dy0mxFsdubu3aHUAMHxmD8x72fM
b2vBvpnbemVHb29eN7+5V/qDzsZ/qH7zvgePoiRgCzBBUQsIq9v2AFEKvcnPfsm7EtWl/tTLbkuX
DceUIunQg/lAQL27OENPw3CaX+InlWvObw8JgTHIYBCnhmEPUlrtYb1Gm5iRxof+ajPSXYiYLmPX
T8ZbKOtiXzlc0xidHlpJ93FYrlKqkE3iJMs86efU5YSVI7Org5l5BPa0BLwfskzYUOxghfreLD36
bBIIFsXU+kS5ynBjkd/d5jYOLDK509Ju6WsO2bvc6PKMFlafZS+OkDGPDPYOYdz/YdKmP2aa+UKX
UPeeAHVZVtzQd8OyDlMFo8Ye5qN3VuS73GaoNyRK2xk6uP3JAmpexerBpAoAxFFS3HuuCNJR1vQa
xnRNmJHXfJbteMI3ZIJHD+iKIYrG3Ihu69hGqLFpu7ZGeq+xGMUoRTYiM/xNs+uMExXRjDd1GrPD
uTsbWMtjV+kIvNMZY/WASJlle80ty0VXuwk4d7Xi6OG+YLuYltbc0C1aR5z7qXFWmKJYyMfRhInK
W8tuPdhaU60vY80MzmNbOxtFFmmha0ZWAUEKEbuK/pl/8ENohtbVbFUZ6QeA1+N+xBlPKacCjxPl
9GYVPCpg5CAVqWQRVFm/BCY1bQsrhw0w5wZtv3if5osc0/Gy9Yf0swUTJJLoVStSVLcGS4PtfnoV
GZMxqS9j7vwPZWe2G7mWZudXMXzPBrk3R8BXEcGYIzSFxhtCUio5T5sz36afxS/mj1nlOlVutO0G
DhInM5VSKERy/8Na36qv+Oc/RARj1ojJxtTS0HuEwTtvyFliddNPICIxXqFUCjsGVGn5VgxK3DFt
w4sxTeF92WrZqWKXOVi2ny9aCytO5Ler3ydgys2dag0LuB6sXNoc9pCocyCAe+NObwrzJMhstVqr
PfcySm5YoNpV7MrkFGvDRYazPI0FGFF9eqsUXX/kBkBP49+eLrQdaZQ8ZQqGkXZ4N8C7sxZUXl5h
UKvJ/qxL4p2JGGLr2fzC/LozO5IwuhYYPmbKoyEYnjGhhGwMzK71GIEV2ci1+GpVyF+qvPKLqrWY
UekPZgrT2qRRy0fO1dbJnwzapcUagNfmyZJkoRALGfh2iWfGAh8UkCQlcFk46s1JOLTq4RMjOHsv
+70ksRwBaIO/ArlbvQxhPCdCzFFYa68M5JGldOFPTptQ5lnJk2Jt5U6yvs8xgyGEp5OaifhyOhFu
opz0FPbt+tkYps9wqsQTZrZTN1Hfh6OQJ8sC7ho4ry5v3AWvJI7KJgj8fJFW5JJdRJ+m+xZMw0mv
s4V+n8AxdgI251Cn4RLCgKD29bEp8XVgtezDtrvFabZvOC6+W9P9UTzb3wJQTGtNt63HIdw2aWNe
QmvGIx5El7bX3UPjVTkjjfRoDriw4fleNRLJj3oN0qjWo2FbTGXrywLVQfc1usIgv7pim6QP7C+k
7T7JpnlJaRk/R5u9Jc+ZFtwkRN4uGY0nEbTNpmJOtZuwMG+4ekI/LKwSrw5REsw5aLaMDFZkJh+m
rsTz75gW0J6UaAN+EBsW/xqTYpLFBBQpew6HW5h7ZPuqyr2zOKl2RcjUAle4OgZRMkK0yeKrUrm7
GUjLa8i8OYJBNZ47ITAVBOEHEsJoG1Fu7sug2mGuCS8DGx9fcQKT2R3ED7C/UWDlHbD3MYLh00Xs
muZPaYRs5JtRYnLOGzaoUNUSQ2q71OzJqGaOt62H4lO6iXM/MvXUI99LoIGleVhuwtgguc4kGcez
uX0j81rDl44Ne2sv0XOIs5Krju6z9ppu1+JaPEx5sq/tFmmMUsxeytwPCXw91vC/zTQhw3Xk0M/G
INrz2GVnGDVf6Qxb28xrwkCKYqd1QB1tqbHtnkMTi9ewHVtl3iWdvtUCyrWh18iDzUferjHfMnT+
wVsEnahSB72Q2Tmx0U1kWlH6OPvEltXfzlBFfrLLEoCyNHu/KhmmRJjFkAkHCNsvQkcPAKGalrCz
vINF0CxdlrhBs44vqWwD5KDMj+IWJ+DYzeNhhqs7SZR2pcH+ygmbjevW4aMxj9i7s/CRREN8dXRu
yH9MAfDT3SWWmftE8ybriZ/PCmMTELEEv3guLOMJWPMGsFMV2VT02oQbu3K/FZ42uhRyvkYsbr2N
szHIHCJO9HJYa4IZADbc/ZyTJh5EoHxLWHmzhFvl9MI5NTEK9oAAgsA23cfYGrxHL9n3RbCEuZnv
XMmH0HTHLdlhVOTCUFfs8E+sJPqzbVAQk7+7VPmbNKW4GnjY8WjPj5VZ5mSPZHAeKLD8MTTtCy7w
8ISlcVs2+SemcbmvibpzXFyrtVclpxyz0aR66buEJ+OKbygTazx8lSNfdc8gVt4saacqrYTUxOS9
tQiBaqsVDt/8IXeIOSEpNwaitnW17KUahnqvEYcyL4T1Ng/3qagv7SwoSwaXhHZF0GDWeeFdGyGO
UmCuUoGQv4xclAdBGm4ztCYr0yVNA/TAWY9euSmq40BQrltIYp6pYbfuFHwZqAtORHHjaI7mU+J0
v3XWWjxlkbFljVFvmiE5AaoUXPUOxleolnunB13rzGRuhrQi6azCZ7u0ya6JGMU5lT0e8qCCvJg3
8NjbTPPnJt8KkzmB3ZrTrc8h3Q+VWFZI8xNd6QGlPi+gT5H0zv2uG5R3FHpYrhm+a/tkhGlmdM2H
+AD4z7SCDPbUEi9MF8lEGsxmE4TsJMWE9Bib9b1uXlA73UNgs15p/92dWWozz27d2BLGUR+Qb2t1
2z6YZCLhts2+446xuzOP44Nq1YurJ6R92bQnDTzCY9PZ+n2oyFkzo+5xtCgMUY4mZ8PhSb+s7QOs
h1Zs+LrJRimsoxKpzKzv2zS/MOIIPFedUOoAmWFOQ0qKwRhzk4cZfgJLo//rs12aOJcskPXJwKG7
93pwEjYW8fM04JlHQWStii4+F6Hznk/fHFuwRdoRsS8roLW02nmFAsT2Ha8MN4pxz07FhBmMRCIG
dUcWJBI67PkmbV3K1itDtaSaqzvP66AedQgejvPcmYmxpme45E3bUFt5n1qAJWDGOFNJ+Wsg5Gir
GGVAcgjTgzeK0C+6D6Nhh6NXPTwR+PJ59oUfDLJpaX+DfFOrdZ3rsC7Mfo8C6NPLzE+1cFXRNGpz
MfpZNRyj4jiT7QUhA1pTHu+5Z7G4VflzjnrINLP9CIT4FySDl+IyZ3oFZ1gcB9wIMhu+vK5Y6DAw
B+b4uxu0XypgLEMwy7PZsSeIhhxwX8dCRaj8LBtsMZUHUtHsbt0Sbxqt+9q5ksZADMvYoxlVE8MT
o6ZbLQmscOhgZ8FTo4zyF4yk3bpDgnPgvTnjqwYioeqjMbqcOCD1y1g9em7d7ftwfGd+cGmJaAU6
ajKbKsfj1A79irTwMrmPDOvZIlCKJ8sEIAiO0mZSG2Vhbh68FegIBDmlKkhibnGH0k4gqiSz27mr
DYsFmXlwB8z5KD5+XI2rg/65b/Hu2m0ER9lI9kJ96aPWbiNw9fg6zHSV93nto2ztxVwxJBnehtIV
RyqZt6rHQDIgFAMrq/t6ZfJ2JiVeVkKeirLIjgRU7gsn2hSjCq8pmr+yK+U+zxiqS/qdXQj8Yl1W
8Q1TJgm9k9wnVWtso0L/UETB7xOt+VbJGB6cLFD7EDogmgNNsfjgl1mvm/u5WjYg3X2oEcMdcD/O
Wqme56AF35uWye7Pb3stBlNjDIFf1p3lJ7XlbCbGKTpsLWYt61z3rMvAhAX2ComnCMv2rUzjA6EU
p0xrv8nAAL7HaINbBvakzZKzJamz12vv4c8vrdLqfTRTt4//+DPURhZLvFL4f/2Z6SBZm5p5OlRd
Ep48L/jT4HXHyDbxtQ8RZOAEG46yaXZ0bdKPC/InRycSDJC+0m34JOlkN7budMv5tTdTA6RNItW6
Ec01TO0PRB/Xrpp7XgkxQML74JB1tp1yjwWurkPnwJJJTKCRzaowGlbGISSALPuJIRETaVytTeIr
110QP1We8xgFDfIkHjaZeGmCMMZW0rD+sApA3PlHCLGQkAkM6IUkTbB96/T8zOoOXZjx4aCz27Sl
uy+M5KGOxVsRxne80QhViH8StXYqezp6RsDP8dXW3XHdBE9d0qAAJavYi8i9QdWMGUfKFTXM3lvG
XoAaUzToazdt0s2UoFSKzfIZ7PMj+X/fFnjXtHU+KFoIoLHNV3MALOwVFuBuGy231danjRzUMXeS
jQTkvYjDYmghaIfiwfmdkPuyEp3GIhH6TBvr3a5TOGGt4W6KZm9b1jTVpOOcvIYlM9eKt66jhqez
vKvn9DIky4QioAdNnHO22AhsTLlpylx/lD6UXBAy7AhIS4NGVdnHYI4xYeNtyfTxSA1LertS12GW
gMIdnWE68fJO8RlDNaHDiv0usRmum38+qm7adyvufMG7dRAU92W9g95ow6AQamcagIWN5N6YqAsX
galLRgzW3Y0ddyT2pk21czUEjYt0nhn+Zk7qOzuqim1jt2QauJcx4Wc0R0RTmROdkVs8LvfL0MM2
L7oRDVrrrWg/sR945SX26OTmWb7nsOv9IKZk1Can/qU8sWWwFby3ngu4yAqJ/umN7jx5LbIoYzTe
FsXJnw+dhP7VliJ9xpdubdtyjI7cvmwtkX34cTdUSCjcZtuS3bzqLbt71C0eXrkdwEKe8/7RhGVE
BAab0D71NgRQw6urR/VVCcBy2A3FbD9GRX0zGIvQoOqX2UGWYY7j78liVcGq/G5m+BENTntwUgfj
iqMsVGpMU6IG2llm5qc/v3gidbjm//zqaTZi3r/9yV8fkS0f2wpBalng7gcdDju2NMG/+pd/++cz
/PWv/vZ3w1hj3jfyOFm8j3//Mn8+4V8f+beX8U9f+u9fIo8IqFq+tqoKQNR9todPap3K7uW/boK+
xN+K9Nbf7f9YvNPfZYVALIzaP87av353K3P++79+yH/6if7l82LZ/btHe3Ee/8tv/D8u5IeOfvfx
p+myv72G8KdcPvL/9y//bk/+f7igsbd72JP/QaL7Dy5ovpmo/Pz+n/9eLObnu+/PvCr/2fr890/w
D1InXuJ/oDnlv9H74nbWBaZ9bDn//b/9b6+z/m+s3GzwOMIRjm7p/NVfXmfPMB3PdaSNaEHY9n+F
zSkM8X+6Ri3cg44roVFKx5DCXczQ/wRGtGayillv5pzEzJEpuu4RF+rUNITxyYV8OOAbGgkYdCcW
Y8zZsW4tzjxkra4xYqFy8zdWcq86c+19ayYk9UYcH4T4rgaf1AXAYp0OJyj0c0Kaso7n0dT+qNB+
yioUsvYYwa0KWDYxsNpVfVpgjUksHE/iMqXNtWM1xKbS8Aeb3mB0na0lgPOPWBhWKHdIY7EnNkMe
cjfC0XzWrkhtO2yjLRS8QsLwLN3iPXRJFKQYeCj1XWBZJsKYmVoIt9uUsxrCzkKEjgpBkAUUWE47
fnnTQmnR52PuagufCg4EEZaRPyyjjjD9CMWFaguddMiKioCqJ49lJENZvttZHDW38JXt7jl4ybNp
a5xgZvpaC9wJkWeTYIBeVWPS4GUhPByjYExtvbUtCPKUZFh0+yRT9ABbdDT3gb2VCfjzNnYPMYwG
eDCPadXhpZNMLSO0fCKceefdPRkBd9jHj5Y1IptqT0q4BHvlSDBA6knlXlUQ6HyeVauwqWS6jgUT
fYsI3+BBwIG2k00qm8ivd0mIKTKpCgIvUGxwXsv3SE+f68aGMl9rF4O9kMm+AHL9VC8LYsoq18aE
oMtNbYrvWi2mSgI1FF5YEO79d+S5yFnRS/ZkYmwYGG29YtHfsMCihYOk1HIsOt1rE5sHw4J0bhoT
jSMo+ZVd2LjYGxt5LNV54bb0D1l+QrV601wcD3lRMhvM1IMT5e1TIFxkNJq4Z+fOGKOlH7eDiob2
NUOus3LCkhXx0F0Mejxslxy77hYXiUIgHr+m+jvkxe+24ioULfQfUjtMrvvQWAYTvRZxXSYvw8yi
lKxGBNIzDleU/B3z6+idE2hr4dNcs37OH70yXfdIO265iZYc9020M77Rzv3y4n7roc9bOOzVaR7I
WHbUhODZis9OWvki037bBvNPxlmu5T4ymLY3GQ6Uxb17dMO+ZnaJeCIDdIWhtGR8ypucZzSRkMF3
UaFeK3M8wnv6LsmlXyU4XSCKeFueRVizu/GFGT62xCG/0dixy0vtT9Dgx1BfTELI5SumoIMMyVoB
CBh9uaF5zcrwGjNnClikrZy6in2F53hl6ryQyCSWXXiDgSk0oG2PuLBSrb+OSp5SuipuVrkyPFLZ
Kj1IfREF2UabrWvqNaDrHGj5GXTFcg6242Qh7ScabT24wTcIS3PXAwcDiZoiTSMoDls2KrtgASCC
A+Pt1YgCbQRD21I+zgg41xhfUCyMOXooUqLy0tEgMmlkVxezhmRKfHc5iC+Xvm3dQjZpnJvRiOe+
xvVbM5llYrnNcbMc0in9JoGGMCANmbCr3A+iZe5rJqBzQ8JCKQeywvVNQDzxwMetlc4DL22SwBcl
Spcb+XiYxIfoNVHpnUtPBHFUe6ymumJvQSbAlL5GTHhWpPvR5VFwseeObob+mjvMetBOj3gT/Liw
ETYSiepx0m8GpLQ9TddMwbPWY1I6aPPR7VDlVmmxkeb84GCRWGed81xLa29NxkeIYm3Vzt6ZGA04
95qT+jHzVZ4wlJRCWxUVHlPF0JBwoqBmifKSiwZXykBMAtu+FWvGcPX0Ce+BnCyD/Y++RMjYnA5z
HG+ikQ17GPMPlR2ZODK+zcbudoGqCGEp3u1Ju5aePDN3f6CVWijM8+9CEQTb6D4Qp9fc5Uvw837N
IyCVwbLx4fRZD7mW4sNSkC2qU2GT9AlScZ0qvpWkZz7ikXV9qIapJyhcym022LD1jTZ+zS2GkRGo
UIIQx+cOmmcZASrXu7nZTeWg3cbwWzANPpU14Rj0+N560rMH9HaKdT97+yQeGJILKFDuiByPp32w
8yod/TD+rfVM4tNRWoX1bBqEsKdMmUvIXH7UYDqI2atlIvhNEt3bFCQcCMZ77hXJRVqk2XHYw73i
/wp+KnsejSgcEoT75Wyv+hrd72QYp77p++PsZNa2b2C+mrnQ9jo6VgQ+mzGvEIEOHVpdnIbrMq6I
KxmMr2ay8Lgt5Dbt7jJX3OVqQIHN1ei58YPg4HBVfHVuDRpmTrAVQZ0VbMJxg+3ZXYed+c5dWax1
Pdw6VQJSRCvztfYriUrfru1PPBPIqecjret7wv51VXvGIU/yh6DU30DRSj8sfyz5bWktMlzGoUHu
4O4GEZrxsZV7DAz0vA6Od5wfao6vtTbfp8SIrvQ6+fY6/Uhe33bwrOpYdMVLuS9hUeLnTjyidjgc
0QrycLHQuoftfTg6516U7c5rx+/ZhjhaRFNLsvIOdyqNU4s0I+K2nxIPqxY91qDaYwKAwOzzfKW7
qF26RhTAZAECWl76plWN7xHo3urGc5x4BamuxYcXhsc5Lpipuj37qekLEMK9VlsX2tJ2hY11C/mL
+dGExs/CyVopgN0uXbFjbWSTfeDqrLZJVH9UZnfqEmRPQQY4s8fxWBOxuWMpBUyGe5/BPVByTJ9x
DEQ7H8FGcYSvBk2ygoBWFhY2Pj2nf8fW++wFOvLMwVEEbbDuqVKrY0hPjMlofAHlvfMKKqIUV7MR
eNtEt949TH+wj/m9PMWyflNq+MaaxRsfjdxYBkyXLnGiVcTHJk39FTshbvyMfmpEe7LpPg0rufU6
iziZjK9Zq36U9sAAyn7ScshXXmpuhgFigs2a15d9fhXrVPCcxoH0PKGVHOscu4+3eGYAXMfNpY6H
hyG79onkYaNjoU1hssOXZe06WfdBFpzG1qA5TYxn0YmbsNKJxM9MrtyqOANMPzg22yBi5zO2U+vO
XNak5BscZONMay83SP3MTkYl7t00hSHlaanfkJCI8AFTV01CIvZiXEGds2BbBqxT9UkmeGhHkBh5
XrNbQYrcje1ej9nB28pm0QcGN1TV2Y4D3U8I6EbnY2xxp/3W+p3SJbnXwX3vtdGjTFR0sIvg1wjE
SpbN9M6Qn7xE2aT72iXYuwPHsCkMxqkYCxKCjt/GjGFJ02f1GigZHNYO7edggXQVrxI4u1hIir1j
AOYIzImdGe9vFBuHJuCGx4aLnbJP3keSMw+Rhf2+5/L3EUy48AvMhrPR8R6wfexbXX3NiVnfGZzV
CW6TYxnmj1NMBnLTf1i8RSfK7jO2hvFSJFu3ScVeDeYLVQBHnOXcWqtkoG95fjRFvxmHGn6YqU0+
JuExDvoLIsPnrHUliKGBOmMed57bkBdExbdLDX5IoULhaUuVH5PyrY8i0qDoN1Z22dp+lTzmk3Qf
Cr1eKw/UfCQtFO5j3eyscTJOCVozibpzm7h6h48HX1atcc8aXnW1jd7Z6rUEXpNpFt9VBK8gxgvN
PtPcejJAvMu46Dp47WNmsC63BXUgeZIbjPsp4SCp65e6jXPf0k6dlllP1HQd+jCQisVoUbvC3cf+
VJ9ml31xmrl8ang6x4YtiZ+mSbPYgiMQyMyl3OqHh3r8yHzgW5jAMJli3PF8xIs/YwIlXWnrWhG3
TDJ3qCMS8khnE3pd1hMyl+jTWjp9e8pJbdnQVhyV7lKVlDrHbcFjCh/9nhhcnsQVI+jU0rgzDfXc
FcgKx3aoD/j9FdgczzsDBP5sm6679W7/gp2D/iILtScwqP3GzZ3Xfp7fZS4gM5vBHju6t2ggzJWA
d2OMzQl+IPaTQoB/wpQZoldYG16Q7UBTrbtMEBRHvPcFmk+90RYh4NSF5AVruca6oFuDPpLHVLja
rejHGuTuR1Y04r4DE7FH+nLyDAyclj2BqaZyhkdnYwyR1nkabTQ06OmSlCcStfzKiaY9D2KaSOhJ
oTDuubowtFCneG1H/BTaNjNEFUuNLzUHP7qdb9xp+NW+gEdCTN5bLJsE5ofBuY0p/ObaI6sz9NTW
6Rx929XhZxHlZ4VEyK2PAO4wScufwGZbhQ/ihyDS9zGU1no1MI0LyfNagTFyF/E4vmTLxQ+NZmA2
Ubu5IfQgg5dMToOzMpriLYsgZyQdoHPcPweHo2yifeET4EaozPmjUdoPb9lvL5dHO48BGVrZR+iG
McpZBYzZKieGyF2/WSbaTROFd5QuKBfgFtIWOeKASDA+OmkI+zZshnVsOwK1rFsejTrBpds4bPJ0
Hetp0s1Pwv7SwEieAzN4Qv/bXHEZHZKg5l0X+a9m7giyvlJMqYdosr5wpQhISGI+Nnqhw67n/wZJ
X1uX1jWezWVTCF24qqW9DwpPP0tZvYxNIQ9Ecq9p9dkEGBlXw2Rm9AhDcGzETBR4u4O6MK3j5Y0y
qBea2CHD7KJH/QchxxUucD+LWA1rQc/0mm0S2p6pBEI7d1wxLiTC0vtOmD8TNvw1KOtaUh4HWHKU
fcE/zIRw5l7gaymSNKxtXdgOZbV6S1UwrgoH3DIhlr+wZ9SE6LCZ1up7c7Ses9x8n+h7cNQ3m5rm
bYe1L/Ead4U8C/sJVN07gVr6YRBohqOOTWv5x0fvkss2jRY6MvgamCjPzWCoI0COyWzkfrLsU9sO
1TWZLQLHbrKO7supuohGfIyDR2NLBMZ6SBm02DzXs6T67XYCu+8yUtdYzgUxf1yj/0kjVi35jNl7
wnPTVl28kSBcuywvV2ZqEp5qsApy8G4G8tWIKprTwPWpWk55gK+rzSO5VrjoZqyjAHUI+VDmyQLA
YvcwcTTEvyxyQFq6giKwJmx6PZSPmd0991Ubr4lIQz5oMQ9PDMQmLY4AOcTDVnfz57CGReTt9M6V
BzkJgGJj4WfjGKzQeNh8UXNvJq7yJVXjpgzyd2fhA6On/40BjQy02oE6ahJwmufeNcBlqWoAQTne
yXUP6IOXjJiZlduqJqFmY6kZYQFKtLnmOw/dv/1BmdS3WSMctSyCt0jgjrUgblhl59fjucrxJYLS
R6VALevECL89TOyZzXkfugn8ktjdc+ytNaL3WOyUv0ucHEsBzMUy43WTrArd5XsxqgCdnaufXKPq
sUbP9trqXaYluYBo3TWINU1sXdIawIK2ch/Pzrby7GEtAqvZc/fl6MqxmZideddVjgHInj4jJJTX
GSaWcyVdr1WzrXOPiEsQ3+p9uqHoN44Om/p1UtGVSi/rrjQRHY5re1vN3r2LqGg723nDcAMHgkaM
8S7K8+jOUaeA8AaiWyCdV/MbhyLF/cJCqZafN6us+GLHiFCkPmnbpJq6Xa6Yj6RRfopKhNxt1Bls
rhcIBBTntejYPLlprvtSp/RzJleempBgz57FBFpj9r2t1l4o6M9m1z3WY56e0qJDedctNRrLnB0/
TA0yEgGQySKcYrd+CNPp2LI+AcyEYcIkAnyl2eS2uR7PYOIjSSHEo4QpHZQEEHmVwGvlMTzZHS2e
F90YTJaQhEf+RYdUnfEjtm25geOxaWxivWWOwC7B0ybm5GrL7twmeb2ZF+Mqaz/8VfuBEEQybGAm
ITAdPcZfxfQVA7kBco+zEL1HsKklX1uO1cYhutnKqnfozT0dtoetZmL5OjbeqUKyx4OZLWxR5EfH
hqXkJteJfF5uhe7V6OzfQ4IIPAIDkHThrTY478MA8GsZQWSRoHyq5JraQbzGxf6DqWSHhatduXn9
JYR+nF1g+eUwXkCenEHAoWSIsQZ5Z+V5BzcpnnVva47mOWpjtaoM6VctrFxz08u+xgeDlqHr0q35
3ev2I1TgazKhMAHtzGFUvcbB6s9X9pCLSG6uc3i0K8WgkxjoscT3xDxL9jidYCofw9QjtnEGGuTa
56FPruao3qsmarZkZZL4AmovxgRud/ZtyBn4ESHNHCB7bFm2owegL0e/hMPB2zYWT8vYhlk+X1ow
IIZ3aTqaYiGxSkezs3dmwAiY/YiO7CC9KebAuNOqr9zL95EDNdoz5HUIT2Vk/W7Je4VE09LYAiIK
KURmVz+QZ3/RsCdUyJn3aEDqFclZH236ux3DxR2dPJf9xHx3AuS1MBLabK0H1V1oWbsyUs+622oM
5kigNxR8Y6YdQU+aTEfARKONug/Onl1VtXCw31lP2i+g38lhxymOcqqMBfUHQ0NVUDDEKcF8AE3A
siBetBiOVMJ5zKG3bBTDOsf6AoeI5TCB0XxftW+eF+EltypkHb/LMnlssubZcUBLSO85Mz2x7hdk
OuOgdBIvBLTzgmLOsLZ+hNF2lKo/jZlziaqIkcMQnYLUPEQdc5BaYKsLR7hZo4jgAN5nI1JXEqdu
WfSQJPFFmekNxJS6yDg/AlVH3UzLXPRbzRzv64JxWFx1DCaV6duuuxZoelegoJ76afgGpnWFQvKM
/poySCtujlcRmpQ6T8hfcWWo+r1p5NuQTk+ZlQrfziq+CYfFoVFEj3VMYRsLY+OkwVkW98q1fpHd
xZ2edsdWoJRhnuAVDKMdcvrQi8AGmVVxZ03lV99Ht8r2LomAK+Z2F6b9H17GRTOK4d6258cEPXmE
oG/tXMs5+hRa/JDJWyuJ1c2ZBExfrt29MBr7zEklaTNwAxI4WajxoJbuTyYZvXqJnm9lrx07OVHA
bcZmTdIrMlsx30u83Vg+KOnJkqRdIaVawt5Ya/b80xim5w8Drk9SIzSq3RCdzq+6qBD1hh+aZCAk
9EvU5JEfiuzdW+DifbSQK79iBcNddDgU42nPTOp1jqPHeGrXWoErYsxsniZJd9O8V9dU1eYPYruS
3acLYY1FHlN/EpDHMvRNwas1AGag0xcPHdA8breXoaeCiiLza+hzuW4E+mjJAwkt9y1yifdVs3fI
y+ZMy8/ELQ3u6vHNa+3dZPKTEvaPmC11TvLsPgWRUo3wh7pqr0fOE3OEV46XZ4IRmGry/sxa+GCs
2XSVVDr6ZwIdZaMDtYfZ3jIJGTYCfFSTdTxW6F1J5V7SSLQMZ1U0G/fGK2r1nUYm/YppBMDaEGFo
gR6INMldHaqrzLzXmQJX08bnVhtojhepq96r17ajs0mJvYJ8ilJecyptRU3VoS6ldcvQH1n9zSzj
h4aQbhb3c72aos/SgAIeM58fxmjc2z1hj9pQMRx04l82ZKQDBO+dV1Q/WaXiXRHRy2IeRvaQtb5n
ZbcJ4Rp8oh5SY7TlkXPqdPcTwICJPzDHej9tNIyYlh5howp/wpHsFAJpK6xX/asOfBjaG9cwNYbC
PVIjnVtXJZ7qEFcMOMaq3ToL0CchzmtLQzuS4bReiFGrRoNKbPHcBusTojGo9VXVmodppFbzzPU4
xQhP2EMRz0UVnxs9jwE9S9cFomxoUTYDMwLm7ozhOaS8C4yIRIMMciZG1Uat+4RUhOouY6J58ySx
UdHY3v/5XdCxkIMLX2OGpbmPLGOEt8W0ChIvM6l4TOdtQjo0bme0PPgXU7SWRnBubPVbVfG5GYU6
uJAJ9wkJlkP61Niu4gekK98ezPJgjgyt8MLDf6kxv4/mwUzgrKCCKo/0p+VRF5xI2QjZ1ctrdSYA
Lz5KM7tLRfNU4T18aMP6B+y0e4wIpSJjK3wTbviCkp/jHnga5sDAuCQexxHkWcYbUzX7VcMNHwa5
dekYoiECs09ZbveQDRrXt5EdnDxe0goD0LTV+rm6q50k2+AOo9Y05vSqGAcrXMb32Xqea3WS7Kx2
WkslNYnMPgdz/joXPLU1wga3Q6FIuqb7xCDatJcB3tVldoNfXBz1DpkWSJboNMuwepw9YB5lBRk0
xiGg7Pye6gcysqPd2kgf7we3HO+LiCd2nU9HK2u9c68Pq4osEW6+3r4TmmXfYS3pl/wZxOQTDvVZ
Ewd7GOjaHI5naxAs+RSEppZJeqb0H5MROPT4wjkjdg1zY/Bt2CoM0RXAWBPTkTZV1onELUqTRb+m
NMN57Nop3lEW0xXW9MNjH+5nZw648NncJBvURuhAOs+EDoQ7LGUsvypcFqSOKuVzXWh3FlDUmR20
t5HhUKy9UId44OCu7jNXvoGmAm4EGNHndMBYA5bbrwyN6AbWh3sA+M6WAtbcZJCvrzUkAxy0bEHs
Ewc++akasIvazuQGKAUOWMSjUHYk9eakISSvreihrVsLKB2KV8rEEsLnKy9cbCbULwcQwVsqeuGj
mo18wzTSEz3oy0Q1idiPk9aOfoYlKrUgMxVDmIVChhhVPq/mi2F47UpTPVS/5YzoLhD2Cx178WD1
V5NIVm6EHJXkWsavvYbXxNE6BIc8wG3bwoZlwgdj+rUG7zn4zPHnPXBVxsCMUdaGYcq9SzSs55og
FNlTTUtqbIHSRwzdtW94/MASOEx9eve/mDuz3baRLAy/itH3Eqq482ICTLzIdjbHdpy4bwS2rJZI
UaQkkhalN+qLuZpHyIvNVyLlFmUnbbuCAYkggGX5sPZz6iz/z8kT4xAsDedLmhpk/gJ9V5qdyxBi
2ryYhOehNOFeg7TWUey18NQ4i/m7aLIwCHqN8GEBaG3Zt31JPd19dB5Dg3vfoTQleT8KUWLO/dWI
mKGbZbejTFwKcAblaNwTyJvOootsvjpeu+llthh/AYnuNk4MEIdgDutk66822aKr6/TEm7AwuJV8
nvlHM9a2T03q27UDQ7WYYTIyKyl5POYI57G7pliWUB16rAP6FtzheX6biJ68t4GKmk5GRyU8xebK
HlBxANGDQioYLVzMC/AICFFcUBrDITMjXELA4atMluelkVyJZBpMjen6eH4//5IIr+fzppPFwoK4
1CyPqcSdH1rL+LyPS5AIbAoBFdiIffcsGjFF1nSKwy8+sVQSXt+EXhosy2/cqwb5Or/xCsvtsc++
9c3RnR8vv3VILiNC4FL3s7bfZUZ5TkkWToAIF+q0DzqWKMlTmp1ZIurj2jHFEWRa3+ZzOelFaUgs
iehOOJvKy9QvbsitOPT7eBomEyM/5hKHEz2YFfltFC/JNhrjLmQ5WIdZZw4ZyRJYXqi2vQx9CBww
+Q4rIKvBtpljsh2XPnn3XiYXp+REHtEwqu+T+cWf1MasLl0VJCVd6cicF2DxxdT2ZZCFlIZHYmzo
UQCHAnlrmzg1fGKAZCWn3tmkD0jxYjaena8d89DE7xumuTgNbVMe2mC/HpdAJQCnQqUWflwAmID2
nayWQ8vOj3ILaM2sWK0JlMOR6cPjE9lYGpEx759QaGldZ1yTT9eljI6ccW5d4ydmUVpEV6aoQ2El
Tm88TtY440eH1I2A57sERXzVB4hvbK8IGlCQHKdW/4S6Qzi4lhZg/eryhZohekdL/DWYTzDDdqhp
pfB1VS7PY+ujGybJDaXYIDxNx6AgYBhgzUCXiWOvc4riLuGXX17415EM5Wnk90kHJku+TzbBmZPi
ip6q8t65fSVzIjZA3lDNRen4KCptnAp+fgUoYX41WUkC9m7n0+YjQgTWcXoPP+J4NSuAponKi9EU
VzovHJXjG5Zl/jkZibOoN50DUJPaaUlOdk792BqUjFyF0IieFgCATCmot3pe5K969xxvXMRm3lkh
0z4RcO+2n82/eskk68HJ2bsv+6PTpJMcw5gK1DUROIu6nw/53KY8JfIBOSk7H6kcu7SNjiqTNU9y
lWR5TxU6SL7yyLEdYDCzeeF/IlE78p0MuG+V9imK5cex+u+dU8ym76Fo+QQ7d/p5EidUmJvANCdr
9wM1iniyKc8dd343vBOnmIhzuAQXmB9Q3sxIeTiWRKHfSjZ3xepZJ5rVKPsVWcRDStvej290Mtwa
iXO9YaqYNLL9ZDmNNLidjLlHeXAPHBgqh21DfnGdvu5LWzKNpwU9L7HOlOSa7SXWbRq1Sev7mYw4
gIOkuIOBxPChqXYcz3ZJ0QOue1R/3pFSdF3fFxJa6807dsblRz3/eace5xk+ltNo9CAtklzlJ1IY
mewmBKKmn9ftPQk73Ta7vmlC8uCZ/uZhHBu9F0bXFj5DoyggSF38//c+uJuGyRGAJotw0CAuh4X0
eb3fk7DTe6MrCMqZuCGqB4H7vTfJprBIkdp8Aabnlo0B5N+6g+B2ocExPdOyqiWwvwFYAsKyhGIe
blv38cvt8wq9dONLv2u4jqJ1R9Lu5Ps+TEC+Bf+zqMbFbVvvDUf72DNF1/Z8KbixPj350u5KKR1X
Khb0dq19vIJkQDfSqV88+U7X8hwLSHXvyQPAN7qW43H2MUibp1ptLToETcOynqkEfngMShcl4Dpk
j0N7pR6OucZOQAf4lkBRQJm1edq2FNgJ+5n1L10Khs0geLaQJsO523s4crrCkYbBGmhbv9Fcqrla
e8DAvqGWiR1e6TixpwQ9r+sbJDpQPNDS2XdQ0LqD4HU9wewbe52XghPCwfpzReu2vjSFo2sBsfUx
elXP67ndU/4oQSbfwQCiEkI9rdMCPlCfupNv0UnsPOHs9V4KfoOJQYWMtel96+w/lTJA7Y7mAGAD
mbYjhOHtn/zciuCV51ZUXw9aN/0MgA3euu4AeJyBBpSPnruZ5/0zkG0gXMu3t2ZC+7aB4eLA0xwF
NIFn2yz6H9wEGAXSY5Q53NbVYGCwa4+C3aUYzvbtPTtAHYUOCSPSqO9Jlc5pky0ofkHvOfEwh0E5
4zxQzyOF6HYtl6s3aIWb5dai/huWcLWvgw6zzCriVHmwdnatQR97gOJG6dm1z6B9o+BspwYPYV3I
+lJjGIWAY0Q4NjWVT60CnxsDn/umqO9NrdMLptLYuueh2YUfEN+I+4RXzHEEKtNpnUWAItB2CTH9
jkF9r821qnqaVyKuBNJE31AzXC2P9rlGyHSr1uTrN4HBtdcDVs9R1dS7ZwD3pC612LaUduV8a9EZ
aBr4M3XXvYVLzHK9fVe4YtQGdUnadr0qWnf24cqWutPO4rcoXXdxdzx99rH4iROwN+r78gtG4RkL
5SG0cjgO47tNUCUcZjsABf/4hW304bGAOqqgaNRV6KDxRQVeUIkebiAR1M9vGi6jje9/55fbWMDm
PfWf1x18/OrGu7a92n54GsL/vhiMV5tfrOpmVtTw/x4VQTYI4pA3D7Pd6MfG//93e/71W6O1O3vg
Z+LfBlFwcIj4PwE1CoNd+ZV79Re/4OCqWOy9hEun7ksOgYoYDsbDrSQ1wwrRYfuzmp3XjQ8zGcyC
xrhXflftJo/DcRHwb9tG1ebKk6MtOkVuGDcku5tAib5kIHabcsnn3fbg9aP8YViGg/TgMMxXW2Fq
OKrwhm6jQZ8JklEDSaRymugK7hVBEkQFmJ67jZawF2EP6AsfLigDbYquPF66ok/DuyBuDgiRHvMX
NPqcgyQbNNtsmzYKWbfNH4NVsAgb8U/D8FT0S1tyMbxPD94Pv/+3EVuur9K60j8FZTBo7Jj6lqYr
+KIY/tHc4kZ18dEVrFTt97/yoLn0av+KvvAwydk1B5dpY5XUVruu+KsgOXhfhNkB4M1p9v0/29Wh
DhOjMom1XxEmQZw2ZtSs/A7aklMgi5qCq8QOXcHXwR+YEI3xrsNm+pKnQRGHewqytsG1hcdBieHT
HJHKwNUVfYO9NQBifHd9mBaOj+0Hr1dlt8UgyIGw2kpSS68OU+m2+ndOknw4aFoj9UVfV/bf2Fu7
DeeWpyC7tIWni2GcNoyoB7+1tuzvfynbYdtINdwPQYGfy37KVn9I8HlswW/Tlp76s+b1RH1jEA+D
xZv/AQAA//8=</cx:binary>
              </cx:geoCache>
            </cx:geography>
          </cx:layoutPr>
        </cx:series>
      </cx:plotAreaRegion>
    </cx:plotArea>
    <cx:legend pos="r" align="min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endParaRPr lang="es-ES" sz="900" b="0" i="0" u="none" strike="noStrike" baseline="0">
            <a:solidFill>
              <a:sysClr val="window" lastClr="FFFFFF">
                <a:lumMod val="95000"/>
              </a:sysClr>
            </a:solidFill>
            <a:latin typeface="Calibri" panose="020F0502020204030204"/>
          </a:endParaRPr>
        </a:p>
      </cx:txPr>
    </cx:legend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96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85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3175">
        <a:solidFill>
          <a:schemeClr val="dk1">
            <a:lumMod val="65000"/>
            <a:lumOff val="35000"/>
          </a:schemeClr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8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sp3d/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/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8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sp3d/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/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8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sp3d/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/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8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sp3d/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/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8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sp3d/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/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8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sp3d/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/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Scroll" dx="31" fmlaLink="'Pagos por compañia'!$G$2" horiz="1" max="70" min="1" page="10" val="4"/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7.xml"/><Relationship Id="rId3" Type="http://schemas.openxmlformats.org/officeDocument/2006/relationships/chart" Target="../charts/chart2.xml"/><Relationship Id="rId7" Type="http://schemas.openxmlformats.org/officeDocument/2006/relationships/chart" Target="../charts/chart6.xml"/><Relationship Id="rId2" Type="http://schemas.openxmlformats.org/officeDocument/2006/relationships/chart" Target="../charts/chart1.xml"/><Relationship Id="rId1" Type="http://schemas.microsoft.com/office/2014/relationships/chartEx" Target="../charts/chartEx1.xml"/><Relationship Id="rId6" Type="http://schemas.openxmlformats.org/officeDocument/2006/relationships/chart" Target="../charts/chart5.xml"/><Relationship Id="rId5" Type="http://schemas.openxmlformats.org/officeDocument/2006/relationships/chart" Target="../charts/chart4.xml"/><Relationship Id="rId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107950</xdr:colOff>
      <xdr:row>3</xdr:row>
      <xdr:rowOff>127000</xdr:rowOff>
    </xdr:from>
    <xdr:to>
      <xdr:col>6</xdr:col>
      <xdr:colOff>276225</xdr:colOff>
      <xdr:row>19</xdr:row>
      <xdr:rowOff>9525</xdr:rowOff>
    </xdr:to>
    <mc:AlternateContent xmlns:mc="http://schemas.openxmlformats.org/markup-compatibility/2006">
      <mc:Choice xmlns:cx4="http://schemas.microsoft.com/office/drawing/2016/5/10/chartex" Requires="cx4">
        <xdr:graphicFrame macro="">
          <xdr:nvGraphicFramePr>
            <xdr:cNvPr id="5" name="Gráfico 4">
              <a:extLst>
                <a:ext uri="{FF2B5EF4-FFF2-40B4-BE49-F238E27FC236}">
                  <a16:creationId xmlns:a16="http://schemas.microsoft.com/office/drawing/2014/main" id="{00000000-0008-0000-0000-000005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7950" y="679450"/>
              <a:ext cx="4740275" cy="28289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MX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6</xdr:col>
      <xdr:colOff>387350</xdr:colOff>
      <xdr:row>3</xdr:row>
      <xdr:rowOff>152400</xdr:rowOff>
    </xdr:from>
    <xdr:to>
      <xdr:col>12</xdr:col>
      <xdr:colOff>387350</xdr:colOff>
      <xdr:row>18</xdr:row>
      <xdr:rowOff>133350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120650</xdr:colOff>
      <xdr:row>19</xdr:row>
      <xdr:rowOff>165100</xdr:rowOff>
    </xdr:from>
    <xdr:to>
      <xdr:col>6</xdr:col>
      <xdr:colOff>254000</xdr:colOff>
      <xdr:row>34</xdr:row>
      <xdr:rowOff>146050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374650</xdr:colOff>
      <xdr:row>3</xdr:row>
      <xdr:rowOff>127000</xdr:rowOff>
    </xdr:from>
    <xdr:to>
      <xdr:col>25</xdr:col>
      <xdr:colOff>374650</xdr:colOff>
      <xdr:row>18</xdr:row>
      <xdr:rowOff>107950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158750</xdr:colOff>
      <xdr:row>36</xdr:row>
      <xdr:rowOff>44450</xdr:rowOff>
    </xdr:from>
    <xdr:to>
      <xdr:col>6</xdr:col>
      <xdr:colOff>209550</xdr:colOff>
      <xdr:row>51</xdr:row>
      <xdr:rowOff>50800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19</xdr:col>
      <xdr:colOff>387350</xdr:colOff>
      <xdr:row>19</xdr:row>
      <xdr:rowOff>88900</xdr:rowOff>
    </xdr:from>
    <xdr:to>
      <xdr:col>25</xdr:col>
      <xdr:colOff>387350</xdr:colOff>
      <xdr:row>34</xdr:row>
      <xdr:rowOff>69850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6</xdr:col>
      <xdr:colOff>450850</xdr:colOff>
      <xdr:row>19</xdr:row>
      <xdr:rowOff>95250</xdr:rowOff>
    </xdr:from>
    <xdr:to>
      <xdr:col>19</xdr:col>
      <xdr:colOff>50800</xdr:colOff>
      <xdr:row>46</xdr:row>
      <xdr:rowOff>88900</xdr:rowOff>
    </xdr:to>
    <xdr:sp macro="" textlink="">
      <xdr:nvSpPr>
        <xdr:cNvPr id="11" name="Rectángulo: esquinas redondeadas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5022850" y="3594100"/>
          <a:ext cx="10445750" cy="4965700"/>
        </a:xfrm>
        <a:prstGeom prst="roundRect">
          <a:avLst/>
        </a:prstGeom>
        <a:solidFill>
          <a:srgbClr val="00660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10</xdr:col>
      <xdr:colOff>247650</xdr:colOff>
      <xdr:row>19</xdr:row>
      <xdr:rowOff>133350</xdr:rowOff>
    </xdr:from>
    <xdr:to>
      <xdr:col>16</xdr:col>
      <xdr:colOff>342900</xdr:colOff>
      <xdr:row>22</xdr:row>
      <xdr:rowOff>82550</xdr:rowOff>
    </xdr:to>
    <xdr:sp macro="" textlink="">
      <xdr:nvSpPr>
        <xdr:cNvPr id="12" name="CuadroTexto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7867650" y="3632200"/>
          <a:ext cx="4667250" cy="501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2800" b="1">
              <a:solidFill>
                <a:schemeClr val="bg1"/>
              </a:solidFill>
              <a:latin typeface="Aptos" panose="020B0004020202020204" pitchFamily="34" charset="0"/>
            </a:rPr>
            <a:t>FILTROS DEL DASHBOARD</a:t>
          </a:r>
        </a:p>
      </xdr:txBody>
    </xdr:sp>
    <xdr:clientData/>
  </xdr:twoCellAnchor>
  <xdr:twoCellAnchor>
    <xdr:from>
      <xdr:col>19</xdr:col>
      <xdr:colOff>355600</xdr:colOff>
      <xdr:row>36</xdr:row>
      <xdr:rowOff>107950</xdr:rowOff>
    </xdr:from>
    <xdr:to>
      <xdr:col>25</xdr:col>
      <xdr:colOff>355600</xdr:colOff>
      <xdr:row>51</xdr:row>
      <xdr:rowOff>88900</xdr:rowOff>
    </xdr:to>
    <xdr:graphicFrame macro="">
      <xdr:nvGraphicFramePr>
        <xdr:cNvPr id="14" name="Gráfico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542925</xdr:colOff>
          <xdr:row>16</xdr:row>
          <xdr:rowOff>47625</xdr:rowOff>
        </xdr:from>
        <xdr:to>
          <xdr:col>18</xdr:col>
          <xdr:colOff>587375</xdr:colOff>
          <xdr:row>18</xdr:row>
          <xdr:rowOff>161925</xdr:rowOff>
        </xdr:to>
        <xdr:sp macro="" textlink="">
          <xdr:nvSpPr>
            <xdr:cNvPr id="1025" name="Scroll Bar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AE600D35-DA6A-4FCD-8B00-EF933896ACB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12</xdr:col>
      <xdr:colOff>546100</xdr:colOff>
      <xdr:row>0</xdr:row>
      <xdr:rowOff>114300</xdr:rowOff>
    </xdr:from>
    <xdr:to>
      <xdr:col>18</xdr:col>
      <xdr:colOff>546100</xdr:colOff>
      <xdr:row>15</xdr:row>
      <xdr:rowOff>95250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80E4A0EA-680F-4B94-968C-B444F0BF57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 editAs="oneCell">
    <xdr:from>
      <xdr:col>6</xdr:col>
      <xdr:colOff>717550</xdr:colOff>
      <xdr:row>23</xdr:row>
      <xdr:rowOff>38100</xdr:rowOff>
    </xdr:from>
    <xdr:to>
      <xdr:col>9</xdr:col>
      <xdr:colOff>107950</xdr:colOff>
      <xdr:row>36</xdr:row>
      <xdr:rowOff>168275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4" name="EMPLEADO">
              <a:extLst>
                <a:ext uri="{FF2B5EF4-FFF2-40B4-BE49-F238E27FC236}">
                  <a16:creationId xmlns:a16="http://schemas.microsoft.com/office/drawing/2014/main" id="{8287E437-E21B-4AB5-B2AB-FEC3E41E71C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MPLEADO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289550" y="4273550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MX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9</xdr:col>
      <xdr:colOff>196850</xdr:colOff>
      <xdr:row>23</xdr:row>
      <xdr:rowOff>44450</xdr:rowOff>
    </xdr:from>
    <xdr:to>
      <xdr:col>11</xdr:col>
      <xdr:colOff>266700</xdr:colOff>
      <xdr:row>36</xdr:row>
      <xdr:rowOff>174625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10" name="CATEGORÍA">
              <a:extLst>
                <a:ext uri="{FF2B5EF4-FFF2-40B4-BE49-F238E27FC236}">
                  <a16:creationId xmlns:a16="http://schemas.microsoft.com/office/drawing/2014/main" id="{37BAF8A2-C3EE-4E0F-8FAC-7B0B75E9C36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ATEGORÍA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207250" y="4279900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MX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11</xdr:col>
      <xdr:colOff>361950</xdr:colOff>
      <xdr:row>23</xdr:row>
      <xdr:rowOff>38100</xdr:rowOff>
    </xdr:from>
    <xdr:to>
      <xdr:col>13</xdr:col>
      <xdr:colOff>114300</xdr:colOff>
      <xdr:row>36</xdr:row>
      <xdr:rowOff>168275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13" name="PRODUCTO">
              <a:extLst>
                <a:ext uri="{FF2B5EF4-FFF2-40B4-BE49-F238E27FC236}">
                  <a16:creationId xmlns:a16="http://schemas.microsoft.com/office/drawing/2014/main" id="{B3B3AC83-7AEA-4B3A-B8C1-824CC48AB5D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RODUCTO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131300" y="4273550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MX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13</xdr:col>
      <xdr:colOff>247650</xdr:colOff>
      <xdr:row>23</xdr:row>
      <xdr:rowOff>44450</xdr:rowOff>
    </xdr:from>
    <xdr:to>
      <xdr:col>15</xdr:col>
      <xdr:colOff>552450</xdr:colOff>
      <xdr:row>36</xdr:row>
      <xdr:rowOff>174625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15" name="REGIÓN">
              <a:extLst>
                <a:ext uri="{FF2B5EF4-FFF2-40B4-BE49-F238E27FC236}">
                  <a16:creationId xmlns:a16="http://schemas.microsoft.com/office/drawing/2014/main" id="{386899FC-0435-41E8-9854-DA651D2B55F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EGIÓN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093450" y="4279900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MX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15</xdr:col>
      <xdr:colOff>685800</xdr:colOff>
      <xdr:row>23</xdr:row>
      <xdr:rowOff>44450</xdr:rowOff>
    </xdr:from>
    <xdr:to>
      <xdr:col>18</xdr:col>
      <xdr:colOff>228600</xdr:colOff>
      <xdr:row>36</xdr:row>
      <xdr:rowOff>174625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16" name="ESTADO">
              <a:extLst>
                <a:ext uri="{FF2B5EF4-FFF2-40B4-BE49-F238E27FC236}">
                  <a16:creationId xmlns:a16="http://schemas.microsoft.com/office/drawing/2014/main" id="{DD8C8F7B-95BF-4929-B95F-DDFFE912F83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STADO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055600" y="4279900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MX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10</xdr:col>
      <xdr:colOff>450850</xdr:colOff>
      <xdr:row>37</xdr:row>
      <xdr:rowOff>127000</xdr:rowOff>
    </xdr:from>
    <xdr:to>
      <xdr:col>14</xdr:col>
      <xdr:colOff>184150</xdr:colOff>
      <xdr:row>45</xdr:row>
      <xdr:rowOff>25400</xdr:rowOff>
    </xdr:to>
    <mc:AlternateContent xmlns:mc="http://schemas.openxmlformats.org/markup-compatibility/2006">
      <mc:Choice xmlns:tsle="http://schemas.microsoft.com/office/drawing/2012/timeslicer" Requires="tsle">
        <xdr:graphicFrame macro="">
          <xdr:nvGraphicFramePr>
            <xdr:cNvPr id="17" name="FECHAORDEN">
              <a:extLst>
                <a:ext uri="{FF2B5EF4-FFF2-40B4-BE49-F238E27FC236}">
                  <a16:creationId xmlns:a16="http://schemas.microsoft.com/office/drawing/2014/main" id="{D69E0BCE-F61E-433C-AD91-9B2C1B029DE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xmlns:tsle="http://schemas.microsoft.com/office/drawing/2012/timeslicer" name="FECHAORDEN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458200" y="6940550"/>
              <a:ext cx="3333750" cy="1371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MX" sz="1100"/>
                <a:t>Línea de tiempo: Funciona en Excel 2013 o superior. No mover ni cambiar el tamaño.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evin" refreshedDate="45145.933463078705" createdVersion="8" refreshedVersion="8" minRefreshableVersion="3" recordCount="2155" xr:uid="{AE6EDE5E-C9E8-4883-AB8D-81262B2E6BC3}">
  <cacheSource type="worksheet">
    <worksheetSource name="EmpresaUsa"/>
  </cacheSource>
  <cacheFields count="14">
    <cacheField name="CLAVEORDEN" numFmtId="0">
      <sharedItems containsSemiMixedTypes="0" containsString="0" containsNumber="1" containsInteger="1" minValue="10248" maxValue="11077" count="830">
        <n v="10248"/>
        <n v="10249"/>
        <n v="10250"/>
        <n v="10251"/>
        <n v="10252"/>
        <n v="10253"/>
        <n v="10254"/>
        <n v="10255"/>
        <n v="10256"/>
        <n v="10257"/>
        <n v="10258"/>
        <n v="10259"/>
        <n v="10260"/>
        <n v="10261"/>
        <n v="10262"/>
        <n v="10263"/>
        <n v="10264"/>
        <n v="10265"/>
        <n v="10266"/>
        <n v="10267"/>
        <n v="10268"/>
        <n v="10269"/>
        <n v="10270"/>
        <n v="10271"/>
        <n v="10272"/>
        <n v="10273"/>
        <n v="10274"/>
        <n v="10275"/>
        <n v="10276"/>
        <n v="10277"/>
        <n v="10278"/>
        <n v="10279"/>
        <n v="10280"/>
        <n v="10281"/>
        <n v="10282"/>
        <n v="10283"/>
        <n v="10284"/>
        <n v="10285"/>
        <n v="10286"/>
        <n v="10287"/>
        <n v="10288"/>
        <n v="10289"/>
        <n v="10290"/>
        <n v="10291"/>
        <n v="10292"/>
        <n v="10293"/>
        <n v="10294"/>
        <n v="10295"/>
        <n v="10296"/>
        <n v="10297"/>
        <n v="10298"/>
        <n v="10299"/>
        <n v="10300"/>
        <n v="10301"/>
        <n v="10302"/>
        <n v="10303"/>
        <n v="10304"/>
        <n v="10305"/>
        <n v="10306"/>
        <n v="10307"/>
        <n v="10308"/>
        <n v="10309"/>
        <n v="10310"/>
        <n v="10311"/>
        <n v="10312"/>
        <n v="10313"/>
        <n v="10314"/>
        <n v="10315"/>
        <n v="10316"/>
        <n v="10317"/>
        <n v="10318"/>
        <n v="10319"/>
        <n v="10320"/>
        <n v="10321"/>
        <n v="10322"/>
        <n v="10323"/>
        <n v="10324"/>
        <n v="10325"/>
        <n v="10326"/>
        <n v="10327"/>
        <n v="10328"/>
        <n v="10329"/>
        <n v="10330"/>
        <n v="10331"/>
        <n v="10332"/>
        <n v="10333"/>
        <n v="10334"/>
        <n v="10335"/>
        <n v="10336"/>
        <n v="10337"/>
        <n v="10338"/>
        <n v="10339"/>
        <n v="10340"/>
        <n v="10341"/>
        <n v="10342"/>
        <n v="10343"/>
        <n v="10344"/>
        <n v="10345"/>
        <n v="10346"/>
        <n v="10347"/>
        <n v="10348"/>
        <n v="10349"/>
        <n v="10350"/>
        <n v="10351"/>
        <n v="10352"/>
        <n v="10353"/>
        <n v="10354"/>
        <n v="10355"/>
        <n v="10356"/>
        <n v="10357"/>
        <n v="10358"/>
        <n v="10359"/>
        <n v="10360"/>
        <n v="10361"/>
        <n v="10362"/>
        <n v="10363"/>
        <n v="10364"/>
        <n v="10365"/>
        <n v="10366"/>
        <n v="10367"/>
        <n v="10368"/>
        <n v="10369"/>
        <n v="10370"/>
        <n v="10371"/>
        <n v="10372"/>
        <n v="10373"/>
        <n v="10374"/>
        <n v="10375"/>
        <n v="10376"/>
        <n v="10377"/>
        <n v="10378"/>
        <n v="10379"/>
        <n v="10380"/>
        <n v="10381"/>
        <n v="10382"/>
        <n v="10383"/>
        <n v="10384"/>
        <n v="10385"/>
        <n v="10386"/>
        <n v="10387"/>
        <n v="10388"/>
        <n v="10389"/>
        <n v="10390"/>
        <n v="10391"/>
        <n v="10392"/>
        <n v="10393"/>
        <n v="10394"/>
        <n v="10395"/>
        <n v="10396"/>
        <n v="10397"/>
        <n v="10398"/>
        <n v="10399"/>
        <n v="10400"/>
        <n v="10401"/>
        <n v="10402"/>
        <n v="10403"/>
        <n v="10404"/>
        <n v="10405"/>
        <n v="10406"/>
        <n v="10407"/>
        <n v="10408"/>
        <n v="10409"/>
        <n v="10410"/>
        <n v="10411"/>
        <n v="10412"/>
        <n v="10413"/>
        <n v="10414"/>
        <n v="10415"/>
        <n v="10416"/>
        <n v="10417"/>
        <n v="10418"/>
        <n v="10419"/>
        <n v="10420"/>
        <n v="10421"/>
        <n v="10422"/>
        <n v="10423"/>
        <n v="10424"/>
        <n v="10425"/>
        <n v="10426"/>
        <n v="10427"/>
        <n v="10428"/>
        <n v="10429"/>
        <n v="10430"/>
        <n v="10431"/>
        <n v="10432"/>
        <n v="10433"/>
        <n v="10434"/>
        <n v="10435"/>
        <n v="10436"/>
        <n v="10437"/>
        <n v="10438"/>
        <n v="10439"/>
        <n v="10440"/>
        <n v="10441"/>
        <n v="10442"/>
        <n v="10443"/>
        <n v="10444"/>
        <n v="10445"/>
        <n v="10446"/>
        <n v="10447"/>
        <n v="10448"/>
        <n v="10449"/>
        <n v="10450"/>
        <n v="10451"/>
        <n v="10452"/>
        <n v="10453"/>
        <n v="10454"/>
        <n v="10455"/>
        <n v="10456"/>
        <n v="10457"/>
        <n v="10458"/>
        <n v="10459"/>
        <n v="10460"/>
        <n v="10461"/>
        <n v="10462"/>
        <n v="10463"/>
        <n v="10464"/>
        <n v="10465"/>
        <n v="10466"/>
        <n v="10467"/>
        <n v="10468"/>
        <n v="10469"/>
        <n v="10470"/>
        <n v="10471"/>
        <n v="10472"/>
        <n v="10473"/>
        <n v="10474"/>
        <n v="10475"/>
        <n v="10476"/>
        <n v="10477"/>
        <n v="10478"/>
        <n v="10479"/>
        <n v="10480"/>
        <n v="10481"/>
        <n v="10482"/>
        <n v="10483"/>
        <n v="10484"/>
        <n v="10485"/>
        <n v="10486"/>
        <n v="10487"/>
        <n v="10488"/>
        <n v="10489"/>
        <n v="10490"/>
        <n v="10491"/>
        <n v="10492"/>
        <n v="10493"/>
        <n v="10494"/>
        <n v="10495"/>
        <n v="10496"/>
        <n v="10497"/>
        <n v="10498"/>
        <n v="10499"/>
        <n v="10500"/>
        <n v="10501"/>
        <n v="10502"/>
        <n v="10503"/>
        <n v="10504"/>
        <n v="10505"/>
        <n v="10506"/>
        <n v="10507"/>
        <n v="10508"/>
        <n v="10509"/>
        <n v="10510"/>
        <n v="10511"/>
        <n v="10512"/>
        <n v="10513"/>
        <n v="10514"/>
        <n v="10515"/>
        <n v="10516"/>
        <n v="10517"/>
        <n v="10518"/>
        <n v="10519"/>
        <n v="10520"/>
        <n v="10521"/>
        <n v="10522"/>
        <n v="10523"/>
        <n v="10524"/>
        <n v="10525"/>
        <n v="10526"/>
        <n v="10527"/>
        <n v="10528"/>
        <n v="10529"/>
        <n v="10530"/>
        <n v="10531"/>
        <n v="10532"/>
        <n v="10533"/>
        <n v="10534"/>
        <n v="10535"/>
        <n v="10536"/>
        <n v="10537"/>
        <n v="10538"/>
        <n v="10539"/>
        <n v="10540"/>
        <n v="10541"/>
        <n v="10542"/>
        <n v="10543"/>
        <n v="10544"/>
        <n v="10545"/>
        <n v="10546"/>
        <n v="10547"/>
        <n v="10548"/>
        <n v="10549"/>
        <n v="10550"/>
        <n v="10551"/>
        <n v="10552"/>
        <n v="10553"/>
        <n v="10554"/>
        <n v="10555"/>
        <n v="10556"/>
        <n v="10557"/>
        <n v="10558"/>
        <n v="10559"/>
        <n v="10560"/>
        <n v="10561"/>
        <n v="10562"/>
        <n v="10563"/>
        <n v="10564"/>
        <n v="10565"/>
        <n v="10566"/>
        <n v="10567"/>
        <n v="10568"/>
        <n v="10569"/>
        <n v="10570"/>
        <n v="10571"/>
        <n v="10572"/>
        <n v="10573"/>
        <n v="10574"/>
        <n v="10575"/>
        <n v="10576"/>
        <n v="10577"/>
        <n v="10578"/>
        <n v="10579"/>
        <n v="10580"/>
        <n v="10581"/>
        <n v="10582"/>
        <n v="10583"/>
        <n v="10584"/>
        <n v="10585"/>
        <n v="10586"/>
        <n v="10587"/>
        <n v="10588"/>
        <n v="10589"/>
        <n v="10590"/>
        <n v="10591"/>
        <n v="10592"/>
        <n v="10593"/>
        <n v="10594"/>
        <n v="10595"/>
        <n v="10596"/>
        <n v="10597"/>
        <n v="10598"/>
        <n v="10599"/>
        <n v="10600"/>
        <n v="10601"/>
        <n v="10602"/>
        <n v="10603"/>
        <n v="10604"/>
        <n v="10605"/>
        <n v="10606"/>
        <n v="10607"/>
        <n v="10608"/>
        <n v="10609"/>
        <n v="10610"/>
        <n v="10611"/>
        <n v="10612"/>
        <n v="10613"/>
        <n v="10614"/>
        <n v="10615"/>
        <n v="10616"/>
        <n v="10617"/>
        <n v="10618"/>
        <n v="10619"/>
        <n v="10620"/>
        <n v="10621"/>
        <n v="10622"/>
        <n v="10623"/>
        <n v="10624"/>
        <n v="10625"/>
        <n v="10626"/>
        <n v="10627"/>
        <n v="10628"/>
        <n v="10629"/>
        <n v="10630"/>
        <n v="10631"/>
        <n v="10632"/>
        <n v="10633"/>
        <n v="10634"/>
        <n v="10635"/>
        <n v="10636"/>
        <n v="10637"/>
        <n v="10638"/>
        <n v="10639"/>
        <n v="10640"/>
        <n v="10641"/>
        <n v="10642"/>
        <n v="10643"/>
        <n v="10644"/>
        <n v="10645"/>
        <n v="10646"/>
        <n v="10647"/>
        <n v="10648"/>
        <n v="10649"/>
        <n v="10650"/>
        <n v="10651"/>
        <n v="10652"/>
        <n v="10653"/>
        <n v="10654"/>
        <n v="10655"/>
        <n v="10656"/>
        <n v="10657"/>
        <n v="10658"/>
        <n v="10659"/>
        <n v="10660"/>
        <n v="10661"/>
        <n v="10662"/>
        <n v="10663"/>
        <n v="10664"/>
        <n v="10665"/>
        <n v="10666"/>
        <n v="10667"/>
        <n v="10668"/>
        <n v="10669"/>
        <n v="10670"/>
        <n v="10671"/>
        <n v="10672"/>
        <n v="10673"/>
        <n v="10674"/>
        <n v="10675"/>
        <n v="10676"/>
        <n v="10677"/>
        <n v="10678"/>
        <n v="10679"/>
        <n v="10680"/>
        <n v="10681"/>
        <n v="10682"/>
        <n v="10683"/>
        <n v="10684"/>
        <n v="10685"/>
        <n v="10686"/>
        <n v="10687"/>
        <n v="10688"/>
        <n v="10689"/>
        <n v="10690"/>
        <n v="10691"/>
        <n v="10692"/>
        <n v="10693"/>
        <n v="10694"/>
        <n v="10695"/>
        <n v="10696"/>
        <n v="10697"/>
        <n v="10698"/>
        <n v="10699"/>
        <n v="10700"/>
        <n v="10701"/>
        <n v="10702"/>
        <n v="10703"/>
        <n v="10704"/>
        <n v="10705"/>
        <n v="10706"/>
        <n v="10707"/>
        <n v="10708"/>
        <n v="10709"/>
        <n v="10710"/>
        <n v="10711"/>
        <n v="10712"/>
        <n v="10713"/>
        <n v="10714"/>
        <n v="10715"/>
        <n v="10716"/>
        <n v="10717"/>
        <n v="10718"/>
        <n v="10719"/>
        <n v="10720"/>
        <n v="10721"/>
        <n v="10722"/>
        <n v="10723"/>
        <n v="10724"/>
        <n v="10725"/>
        <n v="10726"/>
        <n v="10727"/>
        <n v="10728"/>
        <n v="10729"/>
        <n v="10730"/>
        <n v="10731"/>
        <n v="10732"/>
        <n v="10733"/>
        <n v="10734"/>
        <n v="10735"/>
        <n v="10736"/>
        <n v="10737"/>
        <n v="10738"/>
        <n v="10739"/>
        <n v="10740"/>
        <n v="10741"/>
        <n v="10742"/>
        <n v="10743"/>
        <n v="10744"/>
        <n v="10745"/>
        <n v="10746"/>
        <n v="10747"/>
        <n v="10748"/>
        <n v="10749"/>
        <n v="10750"/>
        <n v="10751"/>
        <n v="10752"/>
        <n v="10753"/>
        <n v="10754"/>
        <n v="10755"/>
        <n v="10756"/>
        <n v="10757"/>
        <n v="10758"/>
        <n v="10759"/>
        <n v="10760"/>
        <n v="10761"/>
        <n v="10762"/>
        <n v="10763"/>
        <n v="10764"/>
        <n v="10765"/>
        <n v="10766"/>
        <n v="10767"/>
        <n v="10768"/>
        <n v="10769"/>
        <n v="10770"/>
        <n v="10771"/>
        <n v="10772"/>
        <n v="10773"/>
        <n v="10774"/>
        <n v="10775"/>
        <n v="10776"/>
        <n v="10777"/>
        <n v="10778"/>
        <n v="10779"/>
        <n v="10780"/>
        <n v="10781"/>
        <n v="10782"/>
        <n v="10783"/>
        <n v="10784"/>
        <n v="10785"/>
        <n v="10786"/>
        <n v="10787"/>
        <n v="10788"/>
        <n v="10789"/>
        <n v="10790"/>
        <n v="10791"/>
        <n v="10792"/>
        <n v="10793"/>
        <n v="10794"/>
        <n v="10795"/>
        <n v="10796"/>
        <n v="10797"/>
        <n v="10798"/>
        <n v="10799"/>
        <n v="10800"/>
        <n v="10801"/>
        <n v="10802"/>
        <n v="10803"/>
        <n v="10804"/>
        <n v="10805"/>
        <n v="10806"/>
        <n v="10807"/>
        <n v="10808"/>
        <n v="10809"/>
        <n v="10810"/>
        <n v="10811"/>
        <n v="10812"/>
        <n v="10813"/>
        <n v="10814"/>
        <n v="10815"/>
        <n v="10816"/>
        <n v="10817"/>
        <n v="10818"/>
        <n v="10819"/>
        <n v="10820"/>
        <n v="10821"/>
        <n v="10822"/>
        <n v="10823"/>
        <n v="10824"/>
        <n v="10825"/>
        <n v="10826"/>
        <n v="10827"/>
        <n v="10828"/>
        <n v="10829"/>
        <n v="10830"/>
        <n v="10831"/>
        <n v="10832"/>
        <n v="10833"/>
        <n v="10834"/>
        <n v="10835"/>
        <n v="10836"/>
        <n v="10837"/>
        <n v="10838"/>
        <n v="10839"/>
        <n v="10840"/>
        <n v="10841"/>
        <n v="10842"/>
        <n v="10843"/>
        <n v="10844"/>
        <n v="10845"/>
        <n v="10846"/>
        <n v="10847"/>
        <n v="10848"/>
        <n v="10849"/>
        <n v="10850"/>
        <n v="10851"/>
        <n v="10852"/>
        <n v="10853"/>
        <n v="10854"/>
        <n v="10855"/>
        <n v="10856"/>
        <n v="10857"/>
        <n v="10858"/>
        <n v="10859"/>
        <n v="10860"/>
        <n v="10861"/>
        <n v="10862"/>
        <n v="10863"/>
        <n v="10864"/>
        <n v="10865"/>
        <n v="10866"/>
        <n v="10867"/>
        <n v="10868"/>
        <n v="10869"/>
        <n v="10870"/>
        <n v="10871"/>
        <n v="10872"/>
        <n v="10873"/>
        <n v="10874"/>
        <n v="10875"/>
        <n v="10876"/>
        <n v="10877"/>
        <n v="10878"/>
        <n v="10879"/>
        <n v="10880"/>
        <n v="10881"/>
        <n v="10882"/>
        <n v="10883"/>
        <n v="10884"/>
        <n v="10885"/>
        <n v="10886"/>
        <n v="10887"/>
        <n v="10888"/>
        <n v="10889"/>
        <n v="10890"/>
        <n v="10891"/>
        <n v="10892"/>
        <n v="10893"/>
        <n v="10894"/>
        <n v="10895"/>
        <n v="10896"/>
        <n v="10897"/>
        <n v="10898"/>
        <n v="10899"/>
        <n v="10900"/>
        <n v="10901"/>
        <n v="10902"/>
        <n v="10903"/>
        <n v="10904"/>
        <n v="10905"/>
        <n v="10906"/>
        <n v="10907"/>
        <n v="10908"/>
        <n v="10909"/>
        <n v="10910"/>
        <n v="10911"/>
        <n v="10912"/>
        <n v="10913"/>
        <n v="10914"/>
        <n v="10915"/>
        <n v="10916"/>
        <n v="10917"/>
        <n v="10918"/>
        <n v="10919"/>
        <n v="10920"/>
        <n v="10921"/>
        <n v="10922"/>
        <n v="10923"/>
        <n v="10924"/>
        <n v="10925"/>
        <n v="10926"/>
        <n v="10927"/>
        <n v="10928"/>
        <n v="10929"/>
        <n v="10930"/>
        <n v="10931"/>
        <n v="10932"/>
        <n v="10933"/>
        <n v="10934"/>
        <n v="10935"/>
        <n v="10936"/>
        <n v="10937"/>
        <n v="10938"/>
        <n v="10939"/>
        <n v="10940"/>
        <n v="10941"/>
        <n v="10942"/>
        <n v="10943"/>
        <n v="10944"/>
        <n v="10945"/>
        <n v="10946"/>
        <n v="10947"/>
        <n v="10948"/>
        <n v="10949"/>
        <n v="10950"/>
        <n v="10951"/>
        <n v="10952"/>
        <n v="10953"/>
        <n v="10954"/>
        <n v="10955"/>
        <n v="10956"/>
        <n v="10957"/>
        <n v="10958"/>
        <n v="10959"/>
        <n v="10960"/>
        <n v="10961"/>
        <n v="10962"/>
        <n v="10963"/>
        <n v="10964"/>
        <n v="10965"/>
        <n v="10966"/>
        <n v="10967"/>
        <n v="10968"/>
        <n v="10969"/>
        <n v="10970"/>
        <n v="10971"/>
        <n v="10972"/>
        <n v="10973"/>
        <n v="10974"/>
        <n v="10975"/>
        <n v="10976"/>
        <n v="10977"/>
        <n v="10978"/>
        <n v="10979"/>
        <n v="10980"/>
        <n v="10981"/>
        <n v="10982"/>
        <n v="10983"/>
        <n v="10984"/>
        <n v="10985"/>
        <n v="10986"/>
        <n v="10987"/>
        <n v="10988"/>
        <n v="10989"/>
        <n v="10990"/>
        <n v="10991"/>
        <n v="10992"/>
        <n v="10993"/>
        <n v="10994"/>
        <n v="10995"/>
        <n v="10996"/>
        <n v="10997"/>
        <n v="10998"/>
        <n v="10999"/>
        <n v="11000"/>
        <n v="11001"/>
        <n v="11002"/>
        <n v="11003"/>
        <n v="11004"/>
        <n v="11005"/>
        <n v="11006"/>
        <n v="11007"/>
        <n v="11008"/>
        <n v="11009"/>
        <n v="11010"/>
        <n v="11011"/>
        <n v="11012"/>
        <n v="11013"/>
        <n v="11014"/>
        <n v="11015"/>
        <n v="11016"/>
        <n v="11017"/>
        <n v="11018"/>
        <n v="11019"/>
        <n v="11020"/>
        <n v="11021"/>
        <n v="11022"/>
        <n v="11023"/>
        <n v="11024"/>
        <n v="11025"/>
        <n v="11026"/>
        <n v="11027"/>
        <n v="11028"/>
        <n v="11029"/>
        <n v="11030"/>
        <n v="11031"/>
        <n v="11032"/>
        <n v="11033"/>
        <n v="11034"/>
        <n v="11035"/>
        <n v="11036"/>
        <n v="11037"/>
        <n v="11038"/>
        <n v="11039"/>
        <n v="11040"/>
        <n v="11041"/>
        <n v="11042"/>
        <n v="11043"/>
        <n v="11044"/>
        <n v="11045"/>
        <n v="11046"/>
        <n v="11047"/>
        <n v="11048"/>
        <n v="11049"/>
        <n v="11050"/>
        <n v="11051"/>
        <n v="11052"/>
        <n v="11053"/>
        <n v="11054"/>
        <n v="11055"/>
        <n v="11056"/>
        <n v="11057"/>
        <n v="11058"/>
        <n v="11059"/>
        <n v="11060"/>
        <n v="11061"/>
        <n v="11062"/>
        <n v="11063"/>
        <n v="11064"/>
        <n v="11065"/>
        <n v="11066"/>
        <n v="11067"/>
        <n v="11068"/>
        <n v="11069"/>
        <n v="11070"/>
        <n v="11071"/>
        <n v="11072"/>
        <n v="11073"/>
        <n v="11074"/>
        <n v="11075"/>
        <n v="11076"/>
        <n v="11077"/>
      </sharedItems>
    </cacheField>
    <cacheField name="EMPLEADO" numFmtId="0">
      <sharedItems count="9">
        <s v="Steven Buchanan"/>
        <s v="Michael Suyama"/>
        <s v="Margaret Peacock"/>
        <s v="Janet Leverling"/>
        <s v="Anne Dodsworth"/>
        <s v="Nancy Davolio"/>
        <s v="Laura Callahan"/>
        <s v="Andrew Fuller"/>
        <s v="Robert King"/>
      </sharedItems>
    </cacheField>
    <cacheField name="FECHAORDEN" numFmtId="14">
      <sharedItems containsSemiMixedTypes="0" containsNonDate="0" containsDate="1" containsString="0" minDate="1996-07-04T00:00:00" maxDate="1998-05-07T00:00:00" count="480">
        <d v="1996-07-04T00:00:00"/>
        <d v="1996-07-05T00:00:00"/>
        <d v="1996-07-08T00:00:00"/>
        <d v="1996-07-09T00:00:00"/>
        <d v="1996-07-10T00:00:00"/>
        <d v="1996-07-11T00:00:00"/>
        <d v="1996-07-12T00:00:00"/>
        <d v="1996-07-15T00:00:00"/>
        <d v="1996-07-16T00:00:00"/>
        <d v="1996-07-17T00:00:00"/>
        <d v="1996-07-18T00:00:00"/>
        <d v="1996-07-19T00:00:00"/>
        <d v="1996-07-22T00:00:00"/>
        <d v="1996-07-23T00:00:00"/>
        <d v="1996-07-24T00:00:00"/>
        <d v="1996-07-25T00:00:00"/>
        <d v="1996-07-26T00:00:00"/>
        <d v="1996-07-29T00:00:00"/>
        <d v="1996-07-30T00:00:00"/>
        <d v="1996-07-31T00:00:00"/>
        <d v="1996-08-01T00:00:00"/>
        <d v="1996-08-02T00:00:00"/>
        <d v="1996-08-05T00:00:00"/>
        <d v="1996-08-06T00:00:00"/>
        <d v="1996-08-07T00:00:00"/>
        <d v="1996-08-08T00:00:00"/>
        <d v="1996-08-09T00:00:00"/>
        <d v="1996-08-12T00:00:00"/>
        <d v="1996-08-13T00:00:00"/>
        <d v="1996-08-14T00:00:00"/>
        <d v="1996-08-15T00:00:00"/>
        <d v="1996-08-16T00:00:00"/>
        <d v="1996-08-19T00:00:00"/>
        <d v="1996-08-20T00:00:00"/>
        <d v="1996-08-21T00:00:00"/>
        <d v="1996-08-22T00:00:00"/>
        <d v="1996-08-23T00:00:00"/>
        <d v="1996-08-26T00:00:00"/>
        <d v="1996-08-27T00:00:00"/>
        <d v="1996-08-28T00:00:00"/>
        <d v="1996-08-29T00:00:00"/>
        <d v="1996-08-30T00:00:00"/>
        <d v="1996-09-02T00:00:00"/>
        <d v="1996-09-03T00:00:00"/>
        <d v="1996-09-04T00:00:00"/>
        <d v="1996-09-05T00:00:00"/>
        <d v="1996-09-06T00:00:00"/>
        <d v="1996-09-09T00:00:00"/>
        <d v="1996-09-10T00:00:00"/>
        <d v="1996-09-11T00:00:00"/>
        <d v="1996-09-12T00:00:00"/>
        <d v="1996-09-13T00:00:00"/>
        <d v="1996-09-16T00:00:00"/>
        <d v="1996-09-17T00:00:00"/>
        <d v="1996-09-18T00:00:00"/>
        <d v="1996-09-19T00:00:00"/>
        <d v="1996-09-20T00:00:00"/>
        <d v="1996-09-23T00:00:00"/>
        <d v="1996-09-24T00:00:00"/>
        <d v="1996-09-25T00:00:00"/>
        <d v="1996-09-26T00:00:00"/>
        <d v="1996-09-27T00:00:00"/>
        <d v="1996-09-30T00:00:00"/>
        <d v="1996-10-01T00:00:00"/>
        <d v="1996-10-02T00:00:00"/>
        <d v="1996-10-03T00:00:00"/>
        <d v="1996-10-04T00:00:00"/>
        <d v="1996-10-07T00:00:00"/>
        <d v="1996-10-08T00:00:00"/>
        <d v="1996-10-09T00:00:00"/>
        <d v="1996-10-10T00:00:00"/>
        <d v="1996-10-11T00:00:00"/>
        <d v="1996-10-14T00:00:00"/>
        <d v="1996-10-15T00:00:00"/>
        <d v="1996-10-16T00:00:00"/>
        <d v="1996-10-17T00:00:00"/>
        <d v="1996-10-18T00:00:00"/>
        <d v="1996-10-21T00:00:00"/>
        <d v="1996-10-22T00:00:00"/>
        <d v="1996-10-23T00:00:00"/>
        <d v="1996-10-24T00:00:00"/>
        <d v="1996-10-25T00:00:00"/>
        <d v="1996-10-28T00:00:00"/>
        <d v="1996-10-29T00:00:00"/>
        <d v="1996-10-30T00:00:00"/>
        <d v="1996-10-31T00:00:00"/>
        <d v="1996-11-01T00:00:00"/>
        <d v="1996-11-04T00:00:00"/>
        <d v="1996-11-05T00:00:00"/>
        <d v="1996-11-06T00:00:00"/>
        <d v="1996-11-07T00:00:00"/>
        <d v="1996-11-08T00:00:00"/>
        <d v="1996-11-11T00:00:00"/>
        <d v="1996-11-12T00:00:00"/>
        <d v="1996-11-13T00:00:00"/>
        <d v="1996-11-14T00:00:00"/>
        <d v="1996-11-15T00:00:00"/>
        <d v="1996-11-18T00:00:00"/>
        <d v="1996-11-19T00:00:00"/>
        <d v="1996-11-20T00:00:00"/>
        <d v="1996-11-21T00:00:00"/>
        <d v="1996-11-22T00:00:00"/>
        <d v="1996-11-25T00:00:00"/>
        <d v="1996-11-26T00:00:00"/>
        <d v="1996-11-27T00:00:00"/>
        <d v="1996-11-28T00:00:00"/>
        <d v="1996-11-29T00:00:00"/>
        <d v="1996-12-02T00:00:00"/>
        <d v="1996-12-03T00:00:00"/>
        <d v="1996-12-04T00:00:00"/>
        <d v="1996-12-05T00:00:00"/>
        <d v="1996-12-06T00:00:00"/>
        <d v="1996-12-09T00:00:00"/>
        <d v="1996-12-10T00:00:00"/>
        <d v="1996-12-11T00:00:00"/>
        <d v="1996-12-12T00:00:00"/>
        <d v="1996-12-13T00:00:00"/>
        <d v="1996-12-16T00:00:00"/>
        <d v="1996-12-17T00:00:00"/>
        <d v="1996-12-18T00:00:00"/>
        <d v="1996-12-19T00:00:00"/>
        <d v="1996-12-20T00:00:00"/>
        <d v="1996-12-23T00:00:00"/>
        <d v="1996-12-24T00:00:00"/>
        <d v="1996-12-25T00:00:00"/>
        <d v="1996-12-26T00:00:00"/>
        <d v="1996-12-27T00:00:00"/>
        <d v="1996-12-30T00:00:00"/>
        <d v="1996-12-31T00:00:00"/>
        <d v="1997-01-01T00:00:00"/>
        <d v="1997-01-02T00:00:00"/>
        <d v="1997-01-03T00:00:00"/>
        <d v="1997-01-06T00:00:00"/>
        <d v="1997-01-07T00:00:00"/>
        <d v="1997-01-08T00:00:00"/>
        <d v="1997-01-09T00:00:00"/>
        <d v="1997-01-10T00:00:00"/>
        <d v="1997-01-13T00:00:00"/>
        <d v="1997-01-14T00:00:00"/>
        <d v="1997-01-15T00:00:00"/>
        <d v="1997-01-16T00:00:00"/>
        <d v="1997-01-17T00:00:00"/>
        <d v="1997-01-20T00:00:00"/>
        <d v="1997-01-21T00:00:00"/>
        <d v="1997-01-22T00:00:00"/>
        <d v="1997-01-23T00:00:00"/>
        <d v="1997-01-24T00:00:00"/>
        <d v="1997-01-27T00:00:00"/>
        <d v="1997-01-28T00:00:00"/>
        <d v="1997-01-29T00:00:00"/>
        <d v="1997-01-30T00:00:00"/>
        <d v="1997-01-31T00:00:00"/>
        <d v="1997-02-03T00:00:00"/>
        <d v="1997-02-04T00:00:00"/>
        <d v="1997-02-05T00:00:00"/>
        <d v="1997-02-06T00:00:00"/>
        <d v="1997-02-07T00:00:00"/>
        <d v="1997-02-10T00:00:00"/>
        <d v="1997-02-11T00:00:00"/>
        <d v="1997-02-12T00:00:00"/>
        <d v="1997-02-13T00:00:00"/>
        <d v="1997-02-14T00:00:00"/>
        <d v="1997-02-17T00:00:00"/>
        <d v="1997-02-18T00:00:00"/>
        <d v="1997-02-19T00:00:00"/>
        <d v="1997-02-20T00:00:00"/>
        <d v="1997-02-21T00:00:00"/>
        <d v="1997-02-24T00:00:00"/>
        <d v="1997-02-25T00:00:00"/>
        <d v="1997-02-26T00:00:00"/>
        <d v="1997-02-27T00:00:00"/>
        <d v="1997-02-28T00:00:00"/>
        <d v="1997-03-03T00:00:00"/>
        <d v="1997-03-04T00:00:00"/>
        <d v="1997-03-05T00:00:00"/>
        <d v="1997-03-06T00:00:00"/>
        <d v="1997-03-07T00:00:00"/>
        <d v="1997-03-10T00:00:00"/>
        <d v="1997-03-11T00:00:00"/>
        <d v="1997-03-12T00:00:00"/>
        <d v="1997-03-13T00:00:00"/>
        <d v="1997-03-14T00:00:00"/>
        <d v="1997-03-17T00:00:00"/>
        <d v="1997-03-18T00:00:00"/>
        <d v="1997-03-19T00:00:00"/>
        <d v="1997-03-20T00:00:00"/>
        <d v="1997-03-21T00:00:00"/>
        <d v="1997-03-24T00:00:00"/>
        <d v="1997-03-25T00:00:00"/>
        <d v="1997-03-26T00:00:00"/>
        <d v="1997-03-27T00:00:00"/>
        <d v="1997-03-28T00:00:00"/>
        <d v="1997-03-31T00:00:00"/>
        <d v="1997-04-01T00:00:00"/>
        <d v="1997-04-02T00:00:00"/>
        <d v="1997-04-03T00:00:00"/>
        <d v="1997-04-04T00:00:00"/>
        <d v="1997-04-07T00:00:00"/>
        <d v="1997-04-08T00:00:00"/>
        <d v="1997-04-09T00:00:00"/>
        <d v="1997-04-10T00:00:00"/>
        <d v="1997-04-11T00:00:00"/>
        <d v="1997-04-14T00:00:00"/>
        <d v="1997-04-15T00:00:00"/>
        <d v="1997-04-16T00:00:00"/>
        <d v="1997-04-17T00:00:00"/>
        <d v="1997-04-18T00:00:00"/>
        <d v="1997-04-21T00:00:00"/>
        <d v="1997-04-22T00:00:00"/>
        <d v="1997-04-23T00:00:00"/>
        <d v="1997-04-24T00:00:00"/>
        <d v="1997-04-25T00:00:00"/>
        <d v="1997-04-28T00:00:00"/>
        <d v="1997-04-29T00:00:00"/>
        <d v="1997-04-30T00:00:00"/>
        <d v="1997-05-01T00:00:00"/>
        <d v="1997-05-02T00:00:00"/>
        <d v="1997-05-05T00:00:00"/>
        <d v="1997-05-06T00:00:00"/>
        <d v="1997-05-07T00:00:00"/>
        <d v="1997-05-08T00:00:00"/>
        <d v="1997-05-09T00:00:00"/>
        <d v="1997-05-12T00:00:00"/>
        <d v="1997-05-13T00:00:00"/>
        <d v="1997-05-14T00:00:00"/>
        <d v="1997-05-15T00:00:00"/>
        <d v="1997-05-16T00:00:00"/>
        <d v="1997-05-19T00:00:00"/>
        <d v="1997-05-20T00:00:00"/>
        <d v="1997-05-21T00:00:00"/>
        <d v="1997-05-22T00:00:00"/>
        <d v="1997-05-23T00:00:00"/>
        <d v="1997-05-26T00:00:00"/>
        <d v="1997-05-27T00:00:00"/>
        <d v="1997-05-28T00:00:00"/>
        <d v="1997-05-29T00:00:00"/>
        <d v="1997-05-30T00:00:00"/>
        <d v="1997-06-02T00:00:00"/>
        <d v="1997-06-03T00:00:00"/>
        <d v="1997-06-04T00:00:00"/>
        <d v="1997-06-05T00:00:00"/>
        <d v="1997-06-06T00:00:00"/>
        <d v="1997-06-09T00:00:00"/>
        <d v="1997-06-10T00:00:00"/>
        <d v="1997-06-11T00:00:00"/>
        <d v="1997-06-12T00:00:00"/>
        <d v="1997-06-13T00:00:00"/>
        <d v="1997-06-16T00:00:00"/>
        <d v="1997-06-17T00:00:00"/>
        <d v="1997-06-18T00:00:00"/>
        <d v="1997-06-19T00:00:00"/>
        <d v="1997-06-20T00:00:00"/>
        <d v="1997-06-23T00:00:00"/>
        <d v="1997-06-24T00:00:00"/>
        <d v="1997-06-25T00:00:00"/>
        <d v="1997-06-26T00:00:00"/>
        <d v="1997-06-27T00:00:00"/>
        <d v="1997-06-30T00:00:00"/>
        <d v="1997-07-01T00:00:00"/>
        <d v="1997-07-02T00:00:00"/>
        <d v="1997-07-03T00:00:00"/>
        <d v="1997-07-04T00:00:00"/>
        <d v="1997-07-07T00:00:00"/>
        <d v="1997-07-08T00:00:00"/>
        <d v="1997-07-09T00:00:00"/>
        <d v="1997-07-10T00:00:00"/>
        <d v="1997-07-11T00:00:00"/>
        <d v="1997-07-14T00:00:00"/>
        <d v="1997-07-15T00:00:00"/>
        <d v="1997-07-16T00:00:00"/>
        <d v="1997-07-17T00:00:00"/>
        <d v="1997-07-18T00:00:00"/>
        <d v="1997-07-21T00:00:00"/>
        <d v="1997-07-22T00:00:00"/>
        <d v="1997-07-23T00:00:00"/>
        <d v="1997-07-24T00:00:00"/>
        <d v="1997-07-25T00:00:00"/>
        <d v="1997-07-28T00:00:00"/>
        <d v="1997-07-29T00:00:00"/>
        <d v="1997-07-30T00:00:00"/>
        <d v="1997-07-31T00:00:00"/>
        <d v="1997-08-01T00:00:00"/>
        <d v="1997-08-04T00:00:00"/>
        <d v="1997-08-05T00:00:00"/>
        <d v="1997-08-06T00:00:00"/>
        <d v="1997-08-07T00:00:00"/>
        <d v="1997-08-08T00:00:00"/>
        <d v="1997-08-11T00:00:00"/>
        <d v="1997-08-12T00:00:00"/>
        <d v="1997-08-13T00:00:00"/>
        <d v="1997-08-14T00:00:00"/>
        <d v="1997-08-15T00:00:00"/>
        <d v="1997-08-18T00:00:00"/>
        <d v="1997-08-19T00:00:00"/>
        <d v="1997-08-20T00:00:00"/>
        <d v="1997-08-21T00:00:00"/>
        <d v="1997-08-22T00:00:00"/>
        <d v="1997-08-25T00:00:00"/>
        <d v="1997-08-26T00:00:00"/>
        <d v="1997-08-27T00:00:00"/>
        <d v="1997-08-28T00:00:00"/>
        <d v="1997-08-29T00:00:00"/>
        <d v="1997-09-01T00:00:00"/>
        <d v="1997-09-02T00:00:00"/>
        <d v="1997-09-03T00:00:00"/>
        <d v="1997-09-04T00:00:00"/>
        <d v="1997-09-05T00:00:00"/>
        <d v="1997-09-08T00:00:00"/>
        <d v="1997-09-09T00:00:00"/>
        <d v="1997-09-10T00:00:00"/>
        <d v="1997-09-11T00:00:00"/>
        <d v="1997-09-12T00:00:00"/>
        <d v="1997-09-15T00:00:00"/>
        <d v="1997-09-16T00:00:00"/>
        <d v="1997-09-17T00:00:00"/>
        <d v="1997-09-18T00:00:00"/>
        <d v="1997-09-19T00:00:00"/>
        <d v="1997-09-22T00:00:00"/>
        <d v="1997-09-23T00:00:00"/>
        <d v="1997-09-24T00:00:00"/>
        <d v="1997-09-25T00:00:00"/>
        <d v="1997-09-26T00:00:00"/>
        <d v="1997-09-29T00:00:00"/>
        <d v="1997-09-30T00:00:00"/>
        <d v="1997-10-01T00:00:00"/>
        <d v="1997-10-02T00:00:00"/>
        <d v="1997-10-03T00:00:00"/>
        <d v="1997-10-06T00:00:00"/>
        <d v="1997-10-07T00:00:00"/>
        <d v="1997-10-08T00:00:00"/>
        <d v="1997-10-09T00:00:00"/>
        <d v="1997-10-10T00:00:00"/>
        <d v="1997-10-13T00:00:00"/>
        <d v="1997-10-14T00:00:00"/>
        <d v="1997-10-15T00:00:00"/>
        <d v="1997-10-16T00:00:00"/>
        <d v="1997-10-17T00:00:00"/>
        <d v="1997-10-20T00:00:00"/>
        <d v="1997-10-21T00:00:00"/>
        <d v="1997-10-22T00:00:00"/>
        <d v="1997-10-23T00:00:00"/>
        <d v="1997-10-24T00:00:00"/>
        <d v="1997-10-27T00:00:00"/>
        <d v="1997-10-28T00:00:00"/>
        <d v="1997-10-29T00:00:00"/>
        <d v="1997-10-30T00:00:00"/>
        <d v="1997-10-31T00:00:00"/>
        <d v="1997-11-03T00:00:00"/>
        <d v="1997-11-04T00:00:00"/>
        <d v="1997-11-05T00:00:00"/>
        <d v="1997-11-06T00:00:00"/>
        <d v="1997-11-07T00:00:00"/>
        <d v="1997-11-10T00:00:00"/>
        <d v="1997-11-11T00:00:00"/>
        <d v="1997-11-12T00:00:00"/>
        <d v="1997-11-13T00:00:00"/>
        <d v="1997-11-14T00:00:00"/>
        <d v="1997-11-17T00:00:00"/>
        <d v="1997-11-18T00:00:00"/>
        <d v="1997-11-19T00:00:00"/>
        <d v="1997-11-20T00:00:00"/>
        <d v="1997-11-21T00:00:00"/>
        <d v="1997-11-24T00:00:00"/>
        <d v="1997-11-25T00:00:00"/>
        <d v="1997-11-26T00:00:00"/>
        <d v="1997-11-27T00:00:00"/>
        <d v="1997-11-28T00:00:00"/>
        <d v="1997-12-01T00:00:00"/>
        <d v="1997-12-02T00:00:00"/>
        <d v="1997-12-03T00:00:00"/>
        <d v="1997-12-04T00:00:00"/>
        <d v="1997-12-05T00:00:00"/>
        <d v="1997-12-08T00:00:00"/>
        <d v="1997-12-09T00:00:00"/>
        <d v="1997-12-10T00:00:00"/>
        <d v="1997-12-11T00:00:00"/>
        <d v="1997-12-12T00:00:00"/>
        <d v="1997-12-15T00:00:00"/>
        <d v="1997-12-16T00:00:00"/>
        <d v="1997-12-17T00:00:00"/>
        <d v="1997-12-18T00:00:00"/>
        <d v="1997-12-19T00:00:00"/>
        <d v="1997-12-22T00:00:00"/>
        <d v="1997-12-23T00:00:00"/>
        <d v="1997-12-24T00:00:00"/>
        <d v="1997-12-25T00:00:00"/>
        <d v="1997-12-26T00:00:00"/>
        <d v="1997-12-29T00:00:00"/>
        <d v="1997-12-30T00:00:00"/>
        <d v="1997-12-31T00:00:00"/>
        <d v="1998-01-01T00:00:00"/>
        <d v="1998-01-02T00:00:00"/>
        <d v="1998-01-05T00:00:00"/>
        <d v="1998-01-06T00:00:00"/>
        <d v="1998-01-07T00:00:00"/>
        <d v="1998-01-08T00:00:00"/>
        <d v="1998-01-09T00:00:00"/>
        <d v="1998-01-12T00:00:00"/>
        <d v="1998-01-13T00:00:00"/>
        <d v="1998-01-14T00:00:00"/>
        <d v="1998-01-15T00:00:00"/>
        <d v="1998-01-16T00:00:00"/>
        <d v="1998-01-19T00:00:00"/>
        <d v="1998-01-20T00:00:00"/>
        <d v="1998-01-21T00:00:00"/>
        <d v="1998-01-22T00:00:00"/>
        <d v="1998-01-23T00:00:00"/>
        <d v="1998-01-26T00:00:00"/>
        <d v="1998-01-27T00:00:00"/>
        <d v="1998-01-28T00:00:00"/>
        <d v="1998-01-29T00:00:00"/>
        <d v="1998-01-30T00:00:00"/>
        <d v="1998-02-02T00:00:00"/>
        <d v="1998-02-03T00:00:00"/>
        <d v="1998-02-04T00:00:00"/>
        <d v="1998-02-05T00:00:00"/>
        <d v="1998-02-06T00:00:00"/>
        <d v="1998-02-09T00:00:00"/>
        <d v="1998-02-10T00:00:00"/>
        <d v="1998-02-11T00:00:00"/>
        <d v="1998-02-12T00:00:00"/>
        <d v="1998-02-13T00:00:00"/>
        <d v="1998-02-16T00:00:00"/>
        <d v="1998-02-17T00:00:00"/>
        <d v="1998-02-18T00:00:00"/>
        <d v="1998-02-19T00:00:00"/>
        <d v="1998-02-20T00:00:00"/>
        <d v="1998-02-23T00:00:00"/>
        <d v="1998-02-24T00:00:00"/>
        <d v="1998-02-25T00:00:00"/>
        <d v="1998-02-26T00:00:00"/>
        <d v="1998-02-27T00:00:00"/>
        <d v="1998-03-02T00:00:00"/>
        <d v="1998-03-03T00:00:00"/>
        <d v="1998-03-04T00:00:00"/>
        <d v="1998-03-05T00:00:00"/>
        <d v="1998-03-06T00:00:00"/>
        <d v="1998-03-09T00:00:00"/>
        <d v="1998-03-10T00:00:00"/>
        <d v="1998-03-11T00:00:00"/>
        <d v="1998-03-12T00:00:00"/>
        <d v="1998-03-13T00:00:00"/>
        <d v="1998-03-16T00:00:00"/>
        <d v="1998-03-17T00:00:00"/>
        <d v="1998-03-18T00:00:00"/>
        <d v="1998-03-19T00:00:00"/>
        <d v="1998-03-20T00:00:00"/>
        <d v="1998-03-23T00:00:00"/>
        <d v="1998-03-24T00:00:00"/>
        <d v="1998-03-25T00:00:00"/>
        <d v="1998-03-26T00:00:00"/>
        <d v="1998-03-27T00:00:00"/>
        <d v="1998-03-30T00:00:00"/>
        <d v="1998-03-31T00:00:00"/>
        <d v="1998-04-01T00:00:00"/>
        <d v="1998-04-02T00:00:00"/>
        <d v="1998-04-03T00:00:00"/>
        <d v="1998-04-06T00:00:00"/>
        <d v="1998-04-07T00:00:00"/>
        <d v="1998-04-08T00:00:00"/>
        <d v="1998-04-09T00:00:00"/>
        <d v="1998-04-10T00:00:00"/>
        <d v="1998-04-13T00:00:00"/>
        <d v="1998-04-14T00:00:00"/>
        <d v="1998-04-15T00:00:00"/>
        <d v="1998-04-16T00:00:00"/>
        <d v="1998-04-17T00:00:00"/>
        <d v="1998-04-20T00:00:00"/>
        <d v="1998-04-21T00:00:00"/>
        <d v="1998-04-22T00:00:00"/>
        <d v="1998-04-23T00:00:00"/>
        <d v="1998-04-24T00:00:00"/>
        <d v="1998-04-27T00:00:00"/>
        <d v="1998-04-28T00:00:00"/>
        <d v="1998-04-29T00:00:00"/>
        <d v="1998-04-30T00:00:00"/>
        <d v="1998-05-01T00:00:00"/>
        <d v="1998-05-04T00:00:00"/>
        <d v="1998-05-05T00:00:00"/>
        <d v="1998-05-06T00:00:00"/>
      </sharedItems>
      <fieldGroup par="13"/>
    </cacheField>
    <cacheField name="COMPAÑIA" numFmtId="0">
      <sharedItems count="89">
        <s v="Vins et alcools Chevalier"/>
        <s v="Toms Spezialitäten"/>
        <s v="Hanari Carnes"/>
        <s v="Victuailles en stock"/>
        <s v="Suprêmes délices"/>
        <s v="Chop-suey Chinese"/>
        <s v="Richter Supermarkt"/>
        <s v="Wellington Importadora"/>
        <s v="HILARION-Abastos"/>
        <s v="Ernst Handel"/>
        <s v="Centro comercial Moctezuma"/>
        <s v="Ottilies Käseladen"/>
        <s v="Que Delícia"/>
        <s v="Rattlesnake Canyon Grocery"/>
        <s v="Folk och fä HB"/>
        <s v="Blondesddsl père et fils"/>
        <s v="Wartian Herkku"/>
        <s v="Frankenversand"/>
        <s v="GROSELLA-Restaurante"/>
        <s v="White Clover Markets"/>
        <s v="Split Rail Beer &amp; Ale"/>
        <s v="QUICK-Stop"/>
        <s v="Magazzini Alimentari Riuniti"/>
        <s v="Tortuga Restaurante"/>
        <s v="Morgenstern Gesundkost"/>
        <s v="Berglunds snabbköp"/>
        <s v="Lehmanns Marktstand"/>
        <s v="Romero y tomillo"/>
        <s v="LILA-Supermercado"/>
        <s v="Ricardo Adocicados"/>
        <s v="Reggiani Caseifici"/>
        <s v="B's Beverages"/>
        <s v="Comércio Mineiro"/>
        <s v="Tradição Hipermercados"/>
        <s v="Hungry Owl All-Night Grocers"/>
        <s v="Die Wandernde Kuh"/>
        <s v="Godos Cocina Típica"/>
        <s v="Old World Delicatessen"/>
        <s v="Lonesome Pine Restaurant"/>
        <s v="Ana Trujillo Emparedados y helados"/>
        <s v="The Big Cheese"/>
        <s v="Du monde entier"/>
        <s v="Island Trading"/>
        <s v="Pericles Comidas clásicas"/>
        <s v="Königlich Essen"/>
        <s v="Save-a-lot Markets"/>
        <s v="Bólido Comidas preparadas"/>
        <s v="Furia Bacalhau e Frutos do Mar"/>
        <s v="Bon app'"/>
        <s v="Mère Paillarde"/>
        <s v="Princesa Isabel Vinhos"/>
        <s v="Simons bistro"/>
        <s v="Familia Arquibaldo"/>
        <s v="La maison d'Asie"/>
        <s v="Piccolo und mehr"/>
        <s v="Around the Horn"/>
        <s v="Seven Seas Imports"/>
        <s v="Drachenblut Delikatessen"/>
        <s v="Eastern Connection"/>
        <s v="Antonio Moreno Taquería"/>
        <s v="Galería del gastrónomo"/>
        <s v="Vaffeljernet"/>
        <s v="Queen Cozinha"/>
        <s v="Wolski  Zajazd"/>
        <s v="Hungry Coyote Import Store"/>
        <s v="Santé Gourmet"/>
        <s v="Bottom-Dollar Markets"/>
        <s v="LINO-Delicateses"/>
        <s v="Folies gourmandes"/>
        <s v="Océano Atlántico Ltda."/>
        <s v="Franchi S.p.A."/>
        <s v="Gourmet Lanchonetes"/>
        <s v="Consolidated Holdings"/>
        <s v="Rancho grande"/>
        <s v="Lazy K Kountry Store"/>
        <s v="Laughing Bacchus Wine Cellars"/>
        <s v="Blauer See Delikatessen"/>
        <s v="North/South"/>
        <s v="Cactus Comidas para llevar"/>
        <s v="Great Lakes Food Market"/>
        <s v="Maison Dewey"/>
        <s v="Trail's Head Gourmet Provisioners"/>
        <s v="Let's Stop N Shop"/>
        <s v="Wilman Kala"/>
        <s v="The Cracker Box"/>
        <s v="Alfreds Futterkiste"/>
        <s v="France restauration"/>
        <s v="Spécialités du monde"/>
        <s v="La corne d'abondance"/>
      </sharedItems>
    </cacheField>
    <cacheField name="CATEGORÍA" numFmtId="0">
      <sharedItems count="8">
        <s v="Dairy Products"/>
        <s v="Grains/Cereals"/>
        <s v="Produce"/>
        <s v="Seafood"/>
        <s v="Condiments"/>
        <s v="Confections"/>
        <s v="Beverages"/>
        <s v="Meat/Poultry"/>
      </sharedItems>
    </cacheField>
    <cacheField name="PRODUCTO" numFmtId="0">
      <sharedItems count="77">
        <s v="Queso Cabrales"/>
        <s v="Singaporean Hokkien Fried Mee"/>
        <s v="Mozzarella di Giovanni"/>
        <s v="Tofu"/>
        <s v="Manjimup Dried Apples"/>
        <s v="Jack's New England Clam Chowder"/>
        <s v="Louisiana Fiery Hot Pepper Sauce"/>
        <s v="Gustaf's Knäckebröd"/>
        <s v="Ravioli Angelo"/>
        <s v="Sir Rodney's Marmalade"/>
        <s v="Geitost"/>
        <s v="Camembert Pierrot"/>
        <s v="Gorgonzola Telino"/>
        <s v="Chartreuse verte"/>
        <s v="Maxilaku"/>
        <s v="Guaraná Fantástica"/>
        <s v="Pâté chinois"/>
        <s v="Longlife Tofu"/>
        <s v="Chang"/>
        <s v="Pavlova"/>
        <s v="Inlagd Sill"/>
        <s v="Raclette Courdavault"/>
        <s v="Perth Pasties"/>
        <s v="Original Frankfurter grüne Soße"/>
        <s v="Schoggi Schokolade"/>
        <s v="Chef Anton's Gumbo Mix"/>
        <s v="Mascarpone Fabioli"/>
        <s v="Sir Rodney's Scones"/>
        <s v="Gravad lax"/>
        <s v="Tarte au sucre"/>
        <s v="Outback Lager"/>
        <s v="Steeleye Stout"/>
        <s v="Uncle Bob's Organic Dried Pears"/>
        <s v="Gnocchi di nonna Alice"/>
        <s v="Nord-Ost Matjeshering"/>
        <s v="Alice Mutton"/>
        <s v="Queso Manchego La Pastora"/>
        <s v="Boston Crab Meat"/>
        <s v="Lakkalikööri"/>
        <s v="Thüringer Rostbratwurst"/>
        <s v="Ipoh Coffee"/>
        <s v="Ikura"/>
        <s v="Flotemysost"/>
        <s v="Konbu"/>
        <s v="Rössle Sauerkraut"/>
        <s v="Gula Malacca"/>
        <s v="Vegie-spread"/>
        <s v="Röd Kaviar"/>
        <s v="Rhönbräu Klosterbier"/>
        <s v="Teatime Chocolate Biscuits"/>
        <s v="Genen Shouyu"/>
        <s v="Laughing Lumberjack Lager"/>
        <s v="Chai"/>
        <s v="Sasquatch Ale"/>
        <s v="Spegesild"/>
        <s v="Tourtière"/>
        <s v="Scottish Longbreads"/>
        <s v="Aniseed Syrup"/>
        <s v="Wimmers gute Semmelknödel"/>
        <s v="Carnarvon Tigers"/>
        <s v="Gudbrandsdalsost"/>
        <s v="Louisiana Hot Spiced Okra"/>
        <s v="Chef Anton's Cajun Seasoning"/>
        <s v="Grandma's Boysenberry Spread"/>
        <s v="Escargots de Bourgogne"/>
        <s v="Filo Mix"/>
        <s v="NuNuCa Nuß-Nougat-Creme"/>
        <s v="Côte de Blaye"/>
        <s v="Gumbär Gummibärchen"/>
        <s v="Zaanse koeken"/>
        <s v="Tunnbröd"/>
        <s v="Northwoods Cranberry Sauce"/>
        <s v="Valkoinen suklaa"/>
        <s v="Rogede sild"/>
        <s v="Chocolade"/>
        <s v="Sirop d'érable"/>
        <s v="Mishi Kobe Niku"/>
      </sharedItems>
    </cacheField>
    <cacheField name="PRECIO" numFmtId="0">
      <sharedItems containsSemiMixedTypes="0" containsString="0" containsNumber="1" minValue="2.6" maxValue="342.55" count="116">
        <n v="18.2"/>
        <n v="12.74"/>
        <n v="45.24"/>
        <n v="24.18"/>
        <n v="55.12"/>
        <n v="10.01"/>
        <n v="21.84"/>
        <n v="20.28"/>
        <n v="84.24"/>
        <n v="2.6"/>
        <n v="35.36"/>
        <n v="13"/>
        <n v="18.72"/>
        <n v="20.8"/>
        <n v="4.68"/>
        <n v="24.96"/>
        <n v="10.4"/>
        <n v="19.760000000000002"/>
        <n v="18.07"/>
        <n v="57.2"/>
        <n v="34.06"/>
        <n v="13.52"/>
        <n v="45.63"/>
        <n v="22.1"/>
        <n v="33.28"/>
        <n v="27.04"/>
        <n v="51.22"/>
        <n v="15.6"/>
        <n v="31.2"/>
        <n v="39.520000000000003"/>
        <n v="26.91"/>
        <n v="40.56"/>
        <n v="19.11"/>
        <n v="128.69999999999999"/>
        <n v="36.14"/>
        <n v="47.84"/>
        <n v="32.24"/>
        <n v="22.36"/>
        <n v="6.24"/>
        <n v="47.32"/>
        <n v="20.149999999999999"/>
        <n v="8.06"/>
        <n v="9.49"/>
        <n v="16.12"/>
        <n v="14.56"/>
        <n v="12.48"/>
        <n v="7.67"/>
        <n v="34.58"/>
        <n v="65"/>
        <n v="37.44"/>
        <n v="17.68"/>
        <n v="22.88"/>
        <n v="26"/>
        <n v="13.78"/>
        <n v="7.28"/>
        <n v="274.04000000000002"/>
        <n v="32.369999999999997"/>
        <n v="9.8800000000000008"/>
        <n v="9.36"/>
        <n v="41.6"/>
        <n v="16.899999999999999"/>
        <n v="13.26"/>
        <n v="29.64"/>
        <n v="100.88"/>
        <n v="5.85"/>
        <n v="23.92"/>
        <n v="59.28"/>
        <n v="9.6850000000000005"/>
        <n v="12.35"/>
        <n v="42.64"/>
        <n v="30.225000000000001"/>
        <n v="27.364999999999998"/>
        <n v="24.7"/>
        <n v="37.049999999999997"/>
        <n v="64.09"/>
        <n v="19.5"/>
        <n v="59.8"/>
        <n v="16.574999999999999"/>
        <n v="7.8"/>
        <n v="23.4"/>
        <n v="160.92699999999999"/>
        <n v="10.074999999999999"/>
        <n v="28.6"/>
        <n v="39"/>
        <n v="52"/>
        <n v="44.2"/>
        <n v="105.3"/>
        <n v="49.4"/>
        <n v="126.1"/>
        <n v="22.684999999999999"/>
        <n v="57.07"/>
        <n v="3.25"/>
        <n v="81.25"/>
        <n v="12.545"/>
        <n v="9.1"/>
        <n v="71.5"/>
        <n v="342.55"/>
        <n v="25.285"/>
        <n v="40.299999999999997"/>
        <n v="16.25"/>
        <n v="33.656999999999996"/>
        <n v="50.7"/>
        <n v="33.799999999999997"/>
        <n v="27.3"/>
        <n v="46.8"/>
        <n v="25.35"/>
        <n v="68.900000000000006"/>
        <n v="17.225000000000001"/>
        <n v="40.598999999999997"/>
        <n v="27.95"/>
        <n v="11.7"/>
        <n v="11.96"/>
        <n v="43.225000000000001"/>
        <n v="32.5"/>
        <n v="27.754999999999999"/>
        <n v="21.125"/>
      </sharedItems>
    </cacheField>
    <cacheField name="CANTIDADSOLICITADA" numFmtId="0">
      <sharedItems containsSemiMixedTypes="0" containsString="0" containsNumber="1" containsInteger="1" minValue="1" maxValue="130" count="55">
        <n v="12"/>
        <n v="10"/>
        <n v="5"/>
        <n v="9"/>
        <n v="40"/>
        <n v="35"/>
        <n v="15"/>
        <n v="6"/>
        <n v="20"/>
        <n v="25"/>
        <n v="42"/>
        <n v="21"/>
        <n v="30"/>
        <n v="50"/>
        <n v="65"/>
        <n v="1"/>
        <n v="16"/>
        <n v="2"/>
        <n v="60"/>
        <n v="28"/>
        <n v="36"/>
        <n v="70"/>
        <n v="4"/>
        <n v="24"/>
        <n v="33"/>
        <n v="7"/>
        <n v="8"/>
        <n v="18"/>
        <n v="3"/>
        <n v="45"/>
        <n v="100"/>
        <n v="14"/>
        <n v="80"/>
        <n v="48"/>
        <n v="56"/>
        <n v="13"/>
        <n v="77"/>
        <n v="54"/>
        <n v="55"/>
        <n v="32"/>
        <n v="120"/>
        <n v="49"/>
        <n v="90"/>
        <n v="39"/>
        <n v="84"/>
        <n v="11"/>
        <n v="110"/>
        <n v="27"/>
        <n v="44"/>
        <n v="130"/>
        <n v="52"/>
        <n v="91"/>
        <n v="66"/>
        <n v="63"/>
        <n v="22"/>
      </sharedItems>
    </cacheField>
    <cacheField name="SUBTOTAL" numFmtId="0">
      <sharedItems containsSemiMixedTypes="0" containsString="0" containsNumber="1" minValue="6.24" maxValue="20553" count="918">
        <n v="218.39999999999998"/>
        <n v="127.4"/>
        <n v="226.20000000000002"/>
        <n v="217.62"/>
        <n v="2204.7999999999997"/>
        <n v="100.1"/>
        <n v="1929.1999999999998"/>
        <n v="327.60000000000002"/>
        <n v="131.04"/>
        <n v="304.20000000000005"/>
        <n v="436.8"/>
        <n v="3369.6"/>
        <n v="65"/>
        <n v="1414.4"/>
        <n v="260"/>
        <n v="786.24"/>
        <n v="832"/>
        <n v="70.199999999999989"/>
        <n v="524.16"/>
        <n v="218.4"/>
        <n v="395.20000000000005"/>
        <n v="632.45000000000005"/>
        <n v="494.00000000000006"/>
        <n v="1716"/>
        <n v="510.90000000000003"/>
        <n v="162.24"/>
        <n v="1140.75"/>
        <n v="112.32"/>
        <n v="202.79999999999998"/>
        <n v="988.00000000000011"/>
        <n v="1436.5"/>
        <n v="199.68"/>
        <n v="104"/>
        <n v="27.04"/>
        <n v="160.16"/>
        <n v="1014"/>
        <n v="768.3"/>
        <n v="327.59999999999997"/>
        <n v="208"/>
        <n v="374.4"/>
        <n v="265.20000000000005"/>
        <n v="468"/>
        <n v="79.040000000000006"/>
        <n v="1084.2"/>
        <n v="1614.6"/>
        <n v="374.40000000000003"/>
        <n v="691.6"/>
        <n v="250.25"/>
        <n v="1216.8000000000002"/>
        <n v="312"/>
        <n v="474.24"/>
        <n v="955.5"/>
        <n v="4004"/>
        <n v="280.79999999999995"/>
        <n v="1287"/>
        <n v="144.56"/>
        <n v="156"/>
        <n v="722.8"/>
        <n v="592.80000000000007"/>
        <n v="1196"/>
        <n v="62.400000000000006"/>
        <n v="505.43999999999994"/>
        <n v="520"/>
        <n v="867.36"/>
        <n v="773.76"/>
        <n v="195"/>
        <n v="52"/>
        <n v="1146.5999999999999"/>
        <n v="617.76"/>
        <n v="447.2"/>
        <n v="252.98000000000002"/>
        <n v="56.16"/>
        <n v="343.20000000000005"/>
        <n v="483.6"/>
        <n v="946.4"/>
        <n v="614.64"/>
        <n v="322.39999999999998"/>
        <n v="858"/>
        <n v="365.04"/>
        <n v="390"/>
        <n v="608.40000000000009"/>
        <n v="499.20000000000005"/>
        <n v="241.8"/>
        <n v="9.49"/>
        <n v="28.08"/>
        <n v="74.88"/>
        <n v="161.46"/>
        <n v="40.56"/>
        <n v="322.40000000000003"/>
        <n v="170.82"/>
        <n v="1237.5999999999999"/>
        <n v="108.42"/>
        <n v="684.45"/>
        <n v="423.15"/>
        <n v="707.2"/>
        <n v="72.8"/>
        <n v="842.4"/>
        <n v="764.4"/>
        <n v="1226.1600000000001"/>
        <n v="1872"/>
        <n v="2048.8000000000002"/>
        <n v="291.2"/>
        <n v="187.20000000000002"/>
        <n v="76.7"/>
        <n v="39"/>
        <n v="311.21999999999997"/>
        <n v="442"/>
        <n v="1930.4999999999998"/>
        <n v="135.19999999999999"/>
        <n v="124.80000000000001"/>
        <n v="483.59999999999997"/>
        <n v="110.24"/>
        <n v="1684.8"/>
        <n v="780"/>
        <n v="46.8"/>
        <n v="228.15"/>
        <n v="48.36"/>
        <n v="336.96"/>
        <n v="717.6"/>
        <n v="742.56"/>
        <n v="158.08000000000001"/>
        <n v="262.08"/>
        <n v="542.1"/>
        <n v="561.59999999999991"/>
        <n v="1123.1999999999998"/>
        <n v="790.40000000000009"/>
        <n v="142.35"/>
        <n v="530.4"/>
        <n v="191.1"/>
        <n v="1622.4"/>
        <n v="1324.96"/>
        <n v="574.08000000000004"/>
        <n v="655.20000000000005"/>
        <n v="624"/>
        <n v="572"/>
        <n v="44.72"/>
        <n v="1625"/>
        <n v="3217.4999999999995"/>
        <n v="269.10000000000002"/>
        <n v="340.6"/>
        <n v="38.35"/>
        <n v="512.20000000000005"/>
        <n v="37.44"/>
        <n v="78"/>
        <n v="457.59999999999997"/>
        <n v="29.12"/>
        <n v="956.80000000000007"/>
        <n v="67.08"/>
        <n v="180.7"/>
        <n v="256.10000000000002"/>
        <n v="87.36"/>
        <n v="189.28"/>
        <n v="1148.1600000000001"/>
        <n v="681.2"/>
        <n v="80.600000000000009"/>
        <n v="237.12"/>
        <n v="1331.2"/>
        <n v="413.4"/>
        <n v="1280.5"/>
        <n v="203.84"/>
        <n v="3585.4"/>
        <n v="200.2"/>
        <n v="324.48"/>
        <n v="662.48"/>
        <n v="670.8"/>
        <n v="187.2"/>
        <n v="145.6"/>
        <n v="58.24"/>
        <n v="379.47"/>
        <n v="1310.3999999999999"/>
        <n v="2288"/>
        <n v="3650.4"/>
        <n v="1445.6"/>
        <n v="549.12"/>
        <n v="403"/>
        <n v="1092"/>
        <n v="941.85"/>
        <n v="514.80000000000007"/>
        <n v="873.6"/>
        <n v="130"/>
        <n v="94.9"/>
        <n v="215.28"/>
        <n v="5480.8"/>
        <n v="1618.4999999999998"/>
        <n v="903.5"/>
        <n v="115.05"/>
        <n v="2600"/>
        <n v="894.4"/>
        <n v="138.32000000000002"/>
        <n v="325"/>
        <n v="2645.7599999999998"/>
        <n v="411.84"/>
        <n v="776.87999999999988"/>
        <n v="757.12"/>
        <n v="811.2"/>
        <n v="403.65"/>
        <n v="228.79999999999998"/>
        <n v="2839.2000000000003"/>
        <n v="1434.1599999999999"/>
        <n v="1300"/>
        <n v="120.12"/>
        <n v="1913.6000000000001"/>
        <n v="20.8"/>
        <n v="728"/>
        <n v="998.40000000000009"/>
        <n v="1729"/>
        <n v="800.8"/>
        <n v="2912"/>
        <n v="759.2"/>
        <n v="1460.16"/>
        <n v="936"/>
        <n v="76.44"/>
        <n v="234"/>
        <n v="184.07999999999998"/>
        <n v="253.49999999999997"/>
        <n v="673.92"/>
        <n v="130.13"/>
        <n v="1551.55"/>
        <n v="153.4"/>
        <n v="13702.000000000002"/>
        <n v="224.64"/>
        <n v="514.79999999999995"/>
        <n v="117"/>
        <n v="507"/>
        <n v="299.52"/>
        <n v="748.8"/>
        <n v="967.2"/>
        <n v="517.91999999999996"/>
        <n v="282.88"/>
        <n v="1011.9200000000001"/>
        <n v="910"/>
        <n v="2828.8"/>
        <n v="1419.6"/>
        <n v="4504.5"/>
        <n v="2740.4"/>
        <n v="214.76"/>
        <n v="1010.8799999999999"/>
        <n v="1944.8"/>
        <n v="1102.3999999999999"/>
        <n v="96.72"/>
        <n v="111.8"/>
        <n v="109.2"/>
        <n v="67.599999999999994"/>
        <n v="138.06"/>
        <n v="94.64"/>
        <n v="615.16"/>
        <n v="1210.3"/>
        <n v="2574"/>
        <n v="711.36"/>
        <n v="1037.3999999999999"/>
        <n v="118.56"/>
        <n v="10961.6"/>
        <n v="2475.1999999999998"/>
        <n v="1517.88"/>
        <n v="1118"/>
        <n v="206.7"/>
        <n v="362.7"/>
        <n v="546"/>
        <n v="134.16"/>
        <n v="80.08"/>
        <n v="730.08"/>
        <n v="484.38"/>
        <n v="212.16"/>
        <n v="585"/>
        <n v="1801.7999999999997"/>
        <n v="2358.7199999999998"/>
        <n v="283.92"/>
        <n v="686.40000000000009"/>
        <n v="335.4"/>
        <n v="148.20000000000002"/>
        <n v="1362.4"/>
        <n v="515.84"/>
        <n v="1024.4000000000001"/>
        <n v="561.6"/>
        <n v="112.32000000000001"/>
        <n v="1015.56"/>
        <n v="101.92"/>
        <n v="2265.8999999999996"/>
        <n v="416"/>
        <n v="349.44"/>
        <n v="2384.2000000000003"/>
        <n v="1341.6"/>
        <n v="758.94"/>
        <n v="992.16"/>
        <n v="2995.2000000000003"/>
        <n v="655.19999999999993"/>
        <n v="2702.7"/>
        <n v="2766.4"/>
        <n v="2965.9500000000003"/>
        <n v="928.19999999999993"/>
        <n v="971.09999999999991"/>
        <n v="582.4"/>
        <n v="1987.44"/>
        <n v="98.800000000000011"/>
        <n v="38.22"/>
        <n v="270.39999999999998"/>
        <n v="46.019999999999996"/>
        <n v="1792.7"/>
        <n v="290.15999999999997"/>
        <n v="915.2"/>
        <n v="806"/>
        <n v="449.28"/>
        <n v="81.12"/>
        <n v="189.8"/>
        <n v="405.6"/>
        <n v="24.96"/>
        <n v="473.2"/>
        <n v="1185.6000000000001"/>
        <n v="543.40000000000009"/>
        <n v="2121.6"/>
        <n v="2017.6"/>
        <n v="12.48"/>
        <n v="124.8"/>
        <n v="37.96"/>
        <n v="64.739999999999995"/>
        <n v="182"/>
        <n v="1144"/>
        <n v="13427.960000000001"/>
        <n v="249.60000000000002"/>
        <n v="197.60000000000002"/>
        <n v="242.06"/>
        <n v="846.3"/>
        <n v="676"/>
        <n v="1597.0500000000002"/>
        <n v="1825.2"/>
        <n v="2028"/>
        <n v="296.40000000000003"/>
        <n v="323.7"/>
        <n v="306.8"/>
        <n v="1106.5600000000002"/>
        <n v="361.4"/>
        <n v="1580.8000000000002"/>
        <n v="193.44"/>
        <n v="289.12"/>
        <n v="207.48"/>
        <n v="889.2"/>
        <n v="885.43000000000006"/>
        <n v="3088.7999999999997"/>
        <n v="2667.6"/>
        <n v="2281.5"/>
        <n v="613.6"/>
        <n v="1060.8"/>
        <n v="567.84"/>
        <n v="485.54999999999995"/>
        <n v="149.76"/>
        <n v="300.3"/>
        <n v="113.88"/>
        <n v="93.6"/>
        <n v="379.6"/>
        <n v="194.21999999999997"/>
        <n v="382.2"/>
        <n v="451.36"/>
        <n v="644.80000000000007"/>
        <n v="611.52"/>
        <n v="743.6"/>
        <n v="709.8"/>
        <n v="2014.9999999999998"/>
        <n v="198.9"/>
        <n v="1703"/>
        <n v="741"/>
        <n v="2059.2000000000003"/>
        <n v="499.2"/>
        <n v="273"/>
        <n v="32.24"/>
        <n v="753.48"/>
        <n v="1497.6000000000001"/>
        <n v="6.24"/>
        <n v="196.56"/>
        <n v="199.29"/>
        <n v="366.08"/>
        <n v="143.52000000000001"/>
        <n v="2316.6"/>
        <n v="422.49999999999994"/>
        <n v="174.72"/>
        <n v="40.299999999999997"/>
        <n v="1950"/>
        <n v="140.39999999999998"/>
        <n v="276.64"/>
        <n v="31.200000000000003"/>
        <n v="268.32"/>
        <n v="851.76"/>
        <n v="401.31"/>
        <n v="455"/>
        <n v="49.92"/>
        <n v="8221.2000000000007"/>
        <n v="953.68000000000006"/>
        <n v="3432"/>
        <n v="509.6"/>
        <n v="405.59999999999997"/>
        <n v="165.35999999999999"/>
        <n v="748.80000000000007"/>
        <n v="1378"/>
        <n v="166.4"/>
        <n v="47.45"/>
        <n v="325.26"/>
        <n v="290.16000000000003"/>
        <n v="302.25"/>
        <n v="176.8"/>
        <n v="553.28000000000009"/>
        <n v="338"/>
        <n v="81.899999999999991"/>
        <n v="119.60000000000001"/>
        <n v="1185.5999999999999"/>
        <n v="650"/>
        <n v="241.79999999999998"/>
        <n v="193.70000000000002"/>
        <n v="259.34999999999997"/>
        <n v="255.84"/>
        <n v="2115.75"/>
        <n v="547.29999999999995"/>
        <n v="296.39999999999998"/>
        <n v="426.4"/>
        <n v="926.24999999999989"/>
        <n v="192.27"/>
        <n v="897"/>
        <n v="248.625"/>
        <n v="177.84"/>
        <n v="5793.3719999999994"/>
        <n v="1430"/>
        <n v="58.5"/>
        <n v="140.4"/>
        <n v="74.099999999999994"/>
        <n v="530.40000000000009"/>
        <n v="2080"/>
        <n v="555.75"/>
        <n v="4106.7"/>
        <n v="2074.8000000000002"/>
        <n v="3458"/>
        <n v="1067.2349999999999"/>
        <n v="503.74999999999994"/>
        <n v="1134.25"/>
        <n v="6848.4"/>
        <n v="3712.8"/>
        <n v="2031.25"/>
        <n v="1003.6"/>
        <n v="364"/>
        <n v="54.599999999999994"/>
        <n v="286"/>
        <n v="29.25"/>
        <n v="5138.25"/>
        <n v="227.565"/>
        <n v="644.79999999999995"/>
        <n v="1976"/>
        <n v="213.2"/>
        <n v="125.45"/>
        <n v="97.5"/>
        <n v="1248"/>
        <n v="673.13999999999987"/>
        <n v="598"/>
        <n v="1267.5"/>
        <n v="1579.5"/>
        <n v="608.4"/>
        <n v="75.27"/>
        <n v="80.599999999999994"/>
        <n v="336.56999999999994"/>
        <n v="3588"/>
        <n v="145.27500000000001"/>
        <n v="358.8"/>
        <n v="1482"/>
        <n v="81.900000000000006"/>
        <n v="26"/>
        <n v="407.16"/>
        <n v="1495"/>
        <n v="1170"/>
        <n v="143"/>
        <n v="504.85499999999996"/>
        <n v="1085.76"/>
        <n v="239.20000000000002"/>
        <n v="96.850000000000009"/>
        <n v="1365"/>
        <n v="126.75"/>
        <n v="1072.5"/>
        <n v="1547"/>
        <n v="487.5"/>
        <n v="413.40000000000003"/>
        <n v="344.5"/>
        <n v="950.04000000000008"/>
        <n v="175.5"/>
        <n v="136.5"/>
        <n v="45.24"/>
        <n v="62.4"/>
        <n v="48.75"/>
        <n v="1623.9599999999998"/>
        <n v="10276.5"/>
        <n v="568.75"/>
        <n v="204.75"/>
        <n v="1370.2"/>
        <n v="985.14"/>
        <n v="251.54999999999998"/>
        <n v="409.5"/>
        <n v="232.44"/>
        <n v="819"/>
        <n v="414.96000000000004"/>
        <n v="127.39999999999999"/>
        <n v="702"/>
        <n v="2563.6000000000004"/>
        <n v="175.63"/>
        <n v="893.75"/>
        <n v="1235"/>
        <n v="3307.2000000000003"/>
        <n v="370.5"/>
        <n v="907.4"/>
        <n v="1011.4"/>
        <n v="317.58999999999997"/>
        <n v="680.55"/>
        <n v="1281.8000000000002"/>
        <n v="169"/>
        <n v="906.75"/>
        <n v="418.6"/>
        <n v="105.3"/>
        <n v="1296.75"/>
        <n v="201.5"/>
        <n v="308.75"/>
        <n v="767.52"/>
        <n v="150.54"/>
        <n v="961.35"/>
        <n v="252.85"/>
        <n v="3445.0000000000005"/>
        <n v="640.90000000000009"/>
        <n v="617.5"/>
        <n v="637"/>
        <n v="146.25"/>
        <n v="778.05000000000007"/>
        <n v="1462.5"/>
        <n v="975"/>
        <n v="206.70000000000002"/>
        <n v="2860"/>
        <n v="2964"/>
        <n v="332.47500000000002"/>
        <n v="509.59999999999997"/>
        <n v="272.21999999999997"/>
        <n v="151.125"/>
        <n v="912.6"/>
        <n v="1066"/>
        <n v="45.5"/>
        <n v="47.84"/>
        <n v="259.35000000000002"/>
        <n v="342.42"/>
        <n v="1357.2"/>
        <n v="530.98500000000001"/>
        <n v="304.2"/>
        <n v="152.10000000000002"/>
        <n v="211.57499999999999"/>
        <n v="453.375"/>
        <n v="112.905"/>
        <n v="820.94999999999993"/>
        <n v="101.4"/>
        <n v="1609.27"/>
        <n v="1060.8000000000002"/>
        <n v="812.5"/>
        <n v="185.25"/>
        <n v="36.4"/>
        <n v="243.59399999999999"/>
        <n v="3250"/>
        <n v="1820"/>
        <n v="1013.9999999999999"/>
        <n v="484.25"/>
        <n v="202.99499999999998"/>
        <n v="2211.2999999999997"/>
        <n v="516.75"/>
        <n v="4446"/>
        <n v="3042"/>
        <n v="247"/>
        <n v="1369.68"/>
        <n v="328.38"/>
        <n v="2853.5"/>
        <n v="38.74"/>
        <n v="2502.5"/>
        <n v="84.5"/>
        <n v="1310.4000000000001"/>
        <n v="99.449999999999989"/>
        <n v="3094"/>
        <n v="419.25"/>
        <n v="1755"/>
        <n v="5070"/>
        <n v="1004.6400000000001"/>
        <n v="542.88"/>
        <n v="1383.2"/>
        <n v="518.69999999999993"/>
        <n v="663"/>
        <n v="2821"/>
        <n v="1358.5"/>
        <n v="1768"/>
        <n v="292.5"/>
        <n v="2145"/>
        <n v="2275"/>
        <n v="988"/>
        <n v="243.75"/>
        <n v="59.800000000000004"/>
        <n v="494"/>
        <n v="634.72500000000002"/>
        <n v="179.4"/>
        <n v="17.549999999999997"/>
        <n v="592.79999999999995"/>
        <n v="965.5619999999999"/>
        <n v="90.675000000000011"/>
        <n v="91"/>
        <n v="511.68"/>
        <n v="884"/>
        <n v="559"/>
        <n v="682.5"/>
        <n v="3218.54"/>
        <n v="389.02500000000003"/>
        <n v="1778.3999999999999"/>
        <n v="101.39999999999999"/>
        <n v="1420.9649999999999"/>
        <n v="5127.2000000000007"/>
        <n v="4062.5"/>
        <n v="1033.5"/>
        <n v="20.149999999999999"/>
        <n v="416.32499999999999"/>
        <n v="715"/>
        <n v="103.35000000000001"/>
        <n v="528.125"/>
        <n v="574.66499999999996"/>
        <n v="2714.4"/>
        <n v="1435.2"/>
        <n v="491.4"/>
        <n v="31.2"/>
        <n v="351"/>
        <n v="725.4"/>
        <n v="838.5"/>
        <n v="591.5"/>
        <n v="87.75"/>
        <n v="678.6"/>
        <n v="1009.7099999999999"/>
        <n v="290.55"/>
        <n v="67.313999999999993"/>
        <n v="58.11"/>
        <n v="250.9"/>
        <n v="707.98"/>
        <n v="1007.4999999999999"/>
        <n v="301.08"/>
        <n v="123.5"/>
        <n v="2223"/>
        <n v="1326"/>
        <n v="1674.4"/>
        <n v="2431"/>
        <n v="1183"/>
        <n v="844.02500000000009"/>
        <n v="162.5"/>
        <n v="967.19999999999993"/>
        <n v="410.47499999999997"/>
        <n v="71.5"/>
        <n v="273.64999999999998"/>
        <n v="2106"/>
        <n v="391.3"/>
        <n v="648.375"/>
        <n v="251.87499999999997"/>
        <n v="226.85"/>
        <n v="68.054999999999993"/>
        <n v="109.19999999999999"/>
        <n v="358.79999999999995"/>
        <n v="83.72"/>
        <n v="1217.9699999999998"/>
        <n v="4940"/>
        <n v="1505.4"/>
        <n v="88.4"/>
        <n v="478.40000000000003"/>
        <n v="50.18"/>
        <n v="1521"/>
        <n v="608.9849999999999"/>
        <n v="6305"/>
        <n v="148.19999999999999"/>
        <n v="3556.8"/>
        <n v="254.79999999999998"/>
        <n v="506.99999999999994"/>
        <n v="6437.08"/>
        <n v="2392"/>
        <n v="606.84"/>
        <n v="3076.32"/>
        <n v="1141.4000000000001"/>
        <n v="756.59999999999991"/>
        <n v="581.1"/>
        <n v="1404"/>
        <n v="3510"/>
        <n v="1787.5"/>
        <n v="197.6"/>
        <n v="280.8"/>
        <n v="210.6"/>
        <n v="1931.1239999999998"/>
        <n v="1778.7249999999999"/>
        <n v="1677"/>
        <n v="3003"/>
        <n v="171.60000000000002"/>
        <n v="397.79999999999995"/>
        <n v="453.7"/>
        <n v="1435.1999999999998"/>
        <n v="111.02"/>
        <n v="1929.2000000000003"/>
        <n v="61.75"/>
        <n v="526.89"/>
        <n v="5116.8"/>
        <n v="127.92"/>
        <n v="1368.9"/>
        <n v="889.19999999999993"/>
        <n v="482.30000000000007"/>
        <n v="100.97099999999999"/>
        <n v="387.40000000000003"/>
        <n v="223.6"/>
        <n v="1264.25"/>
        <n v="731.25"/>
        <n v="845"/>
        <n v="340.27499999999998"/>
        <n v="2067"/>
        <n v="227.5"/>
        <n v="33.799999999999997"/>
        <n v="1094.5999999999999"/>
        <n v="163.79999999999998"/>
        <n v="2210"/>
        <n v="1583.4"/>
        <n v="404.56"/>
        <n v="3217.5"/>
        <n v="316.68"/>
        <n v="576.81000000000006"/>
        <n v="439.07499999999999"/>
        <n v="513.63"/>
        <n v="429"/>
        <n v="487.18799999999999"/>
        <n v="422.5"/>
        <n v="49.4"/>
        <n v="71.760000000000005"/>
        <n v="354.90000000000003"/>
        <n v="1706.25"/>
        <n v="500.5"/>
        <n v="1922.7"/>
        <n v="1037.4000000000001"/>
        <n v="811.9799999999999"/>
        <n v="2282.8000000000002"/>
        <n v="1794"/>
        <n v="181.35"/>
        <n v="163.80000000000001"/>
        <n v="2189.1999999999998"/>
        <n v="376.35"/>
        <n v="2896.6859999999997"/>
        <n v="1673.1000000000001"/>
        <n v="1137.5"/>
        <n v="70.524999999999991"/>
        <n v="32.5"/>
        <n v="1105"/>
        <n v="333.45"/>
        <n v="8268"/>
        <n v="29.055"/>
        <n v="16.25"/>
        <n v="1712.75"/>
        <n v="100.75"/>
        <n v="1560"/>
        <n v="2437.5"/>
        <n v="1712.1"/>
        <n v="2252.9780000000001"/>
        <n v="1474.5249999999999"/>
        <n v="1774.5"/>
        <n v="852.57899999999995"/>
        <n v="1512.875"/>
        <n v="128.18"/>
        <n v="452.40000000000003"/>
        <n v="689"/>
        <n v="67.795000000000002"/>
        <n v="841.42499999999995"/>
        <n v="320.45000000000005"/>
        <n v="287.04000000000002"/>
        <n v="1450.8"/>
        <n v="1422.72"/>
        <n v="3425.5"/>
        <n v="54.73"/>
        <n v="23.92"/>
        <n v="54.6"/>
        <n v="1809.6000000000001"/>
        <n v="132.6"/>
        <n v="1111.5"/>
        <n v="1602.25"/>
        <n v="418.59999999999997"/>
        <n v="380.25"/>
        <n v="852.8"/>
        <n v="604.5"/>
        <n v="526.5"/>
        <n v="685.1"/>
        <n v="1040"/>
        <n v="928.2"/>
        <n v="538.19999999999993"/>
        <n v="23.4"/>
        <n v="129.67500000000001"/>
        <n v="383.76"/>
        <n v="1287.4159999999999"/>
        <n v="1419.6000000000001"/>
        <n v="2652"/>
        <n v="3575"/>
        <n v="299"/>
        <n v="275.60000000000002"/>
        <n v="600.6"/>
        <n v="2027.9999999999998"/>
        <n v="444.59999999999997"/>
        <n v="1989.0000000000002"/>
        <n v="1537.25"/>
        <n v="832.65"/>
        <n v="378.29999999999995"/>
        <n v="730.78199999999993"/>
        <n v="13"/>
        <n v="253.5"/>
        <n v="3204.5"/>
        <n v="4029.9999999999995"/>
        <n v="570.70000000000005"/>
        <n v="338.97500000000002"/>
        <n v="2129.4"/>
        <n v="113.75"/>
        <n v="20553"/>
        <n v="35.099999999999994"/>
        <n v="1346.2799999999997"/>
        <n v="137.80000000000001"/>
        <n v="864.5"/>
        <n v="309.92"/>
        <n v="13702"/>
        <n v="760.5"/>
        <n v="3862.2479999999996"/>
        <n v="1177.9949999999999"/>
        <n v="2340"/>
        <n v="1209"/>
        <n v="643.5"/>
        <n v="1053"/>
        <n v="2176.7200000000003"/>
        <n v="4420"/>
        <n v="790.4"/>
        <n v="12874.16"/>
        <n v="1211.6519999999998"/>
        <n v="384.54"/>
        <n v="258.375"/>
        <n v="2243.15"/>
        <n v="141.04999999999998"/>
        <n v="62.725000000000001"/>
        <n v="9655.619999999999"/>
        <n v="698.75"/>
        <n v="136.10999999999999"/>
        <n v="33.656999999999996"/>
        <n v="544.43999999999994"/>
        <n v="436.79999999999995"/>
        <n v="1778.4"/>
        <n v="60.449999999999996"/>
        <n v="493.67499999999995"/>
        <n v="1426.75"/>
        <n v="897.26"/>
        <n v="723.84"/>
        <n v="85.28"/>
        <n v="2165.8000000000002"/>
        <n v="978.25"/>
        <n v="2262"/>
        <n v="573.30000000000007"/>
        <n v="455.13"/>
        <n v="190.125"/>
        <n v="2756"/>
        <n v="3845.4"/>
        <n v="5265"/>
        <n v="635.17999999999995"/>
        <n v="406.25"/>
        <n v="120.89999999999999"/>
        <n v="172.9"/>
        <n v="551.20000000000005"/>
        <n v="345.8"/>
        <n v="555.1"/>
        <n v="421.2"/>
        <n v="1029.5999999999999"/>
        <n v="1102.4000000000001"/>
        <n v="769.08"/>
        <n v="22.75"/>
        <n v="151.71"/>
        <n v="1997.45"/>
        <n v="1247.675"/>
        <n v="816.66"/>
        <n v="1456"/>
        <n v="904.80000000000007"/>
        <n v="2445.2999999999997"/>
        <n v="90.48"/>
        <n v="8046.3499999999995"/>
        <n v="354.9"/>
        <n v="321.85399999999998"/>
        <n v="4149.6000000000004"/>
        <n v="1638"/>
        <n v="586.94999999999993"/>
        <n v="397.8"/>
        <n v="1591.2"/>
        <n v="351.26"/>
        <n v="395.2"/>
        <n v="7865"/>
        <n v="271.7"/>
        <n v="2557.7369999999996"/>
        <n v="3031.6000000000004"/>
        <n v="1397.5"/>
        <n v="1345.89"/>
        <n v="684.84"/>
        <n v="2470"/>
        <n v="1942.85"/>
        <n v="7150"/>
        <n v="122.85"/>
        <n v="8563.75"/>
        <n v="2984.8"/>
        <n v="303.42"/>
        <n v="222.29999999999998"/>
        <n v="18.2"/>
        <n v="709.80000000000007"/>
        <n v="379.27499999999998"/>
        <n v="1653.6000000000001"/>
        <n v="2843.75"/>
        <n v="1080.625"/>
        <n v="3903.9"/>
        <n v="134.62799999999999"/>
        <n v="502.32000000000005"/>
        <n v="2152.7999999999997"/>
        <n v="473.19999999999993"/>
        <n v="501.8"/>
        <n v="464.75"/>
        <n v="5619.25"/>
        <n v="28.6"/>
        <n v="98.8"/>
        <n v="30.225000000000001"/>
        <n v="45.37"/>
        <n v="41.6"/>
        <n v="37.634999999999998"/>
        <n v="86.45"/>
        <n v="22.1"/>
      </sharedItems>
    </cacheField>
    <cacheField name="REGIÓN" numFmtId="0">
      <sharedItems count="6">
        <s v="Centronorte"/>
        <s v="Norte"/>
        <s v="Sureste"/>
        <s v="Sur"/>
        <s v="Centrosur"/>
        <s v="Oriente"/>
      </sharedItems>
    </cacheField>
    <cacheField name="ESTADO" numFmtId="0">
      <sharedItems count="27">
        <s v="Aguascalientes"/>
        <s v="Baja California"/>
        <s v="Baja California Sur"/>
        <s v="Campeche"/>
        <s v="Chiapas"/>
        <s v="Chihuahua"/>
        <s v="Ciudad de México"/>
        <s v="Coahuila"/>
        <s v="Durango"/>
        <s v="Guerrero"/>
        <s v="Hidalgo"/>
        <s v="México"/>
        <s v="Morelos"/>
        <s v="Nuevo León"/>
        <s v="Oaxaca"/>
        <s v="Puebla"/>
        <s v="Querétaro"/>
        <s v="Quintana Roo"/>
        <s v="San Luis Potosí"/>
        <s v="Sinaloa"/>
        <s v="Sonora"/>
        <s v="Tabasco"/>
        <s v="Tamaulipas"/>
        <s v="Tlaxcala"/>
        <s v="Veracruz"/>
        <s v="Yucatán"/>
        <s v="Zacatecas"/>
      </sharedItems>
    </cacheField>
    <cacheField name="Meses (FECHAORDEN)" numFmtId="0" databaseField="0">
      <fieldGroup base="2">
        <rangePr groupBy="months" startDate="1996-07-04T00:00:00" endDate="1998-05-07T00:00:00"/>
        <groupItems count="14">
          <s v="&lt;04/07/1996"/>
          <s v="ene"/>
          <s v="feb"/>
          <s v="mar"/>
          <s v="abr"/>
          <s v="may"/>
          <s v="jun"/>
          <s v="jul"/>
          <s v="ago"/>
          <s v="sep"/>
          <s v="oct"/>
          <s v="nov"/>
          <s v="dic"/>
          <s v="&gt;07/05/1998"/>
        </groupItems>
      </fieldGroup>
    </cacheField>
    <cacheField name="Trimestres (FECHAORDEN)" numFmtId="0" databaseField="0">
      <fieldGroup base="2">
        <rangePr groupBy="quarters" startDate="1996-07-04T00:00:00" endDate="1998-05-07T00:00:00"/>
        <groupItems count="6">
          <s v="&lt;04/07/1996"/>
          <s v="Trim.1"/>
          <s v="Trim.2"/>
          <s v="Trim.3"/>
          <s v="Trim.4"/>
          <s v="&gt;07/05/1998"/>
        </groupItems>
      </fieldGroup>
    </cacheField>
    <cacheField name="Años (FECHAORDEN)" numFmtId="0" databaseField="0">
      <fieldGroup base="2">
        <rangePr groupBy="years" startDate="1996-07-04T00:00:00" endDate="1998-05-07T00:00:00"/>
        <groupItems count="5">
          <s v="&lt;04/07/1996"/>
          <s v="1996"/>
          <s v="1997"/>
          <s v="1998"/>
          <s v="&gt;07/05/1998"/>
        </groupItems>
      </fieldGroup>
    </cacheField>
  </cacheFields>
  <extLst>
    <ext xmlns:x14="http://schemas.microsoft.com/office/spreadsheetml/2009/9/main" uri="{725AE2AE-9491-48be-B2B4-4EB974FC3084}">
      <x14:pivotCacheDefinition pivotCacheId="718746754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55">
  <r>
    <x v="0"/>
    <x v="0"/>
    <x v="0"/>
    <x v="0"/>
    <x v="0"/>
    <x v="0"/>
    <x v="0"/>
    <x v="0"/>
    <x v="0"/>
    <x v="0"/>
    <x v="0"/>
  </r>
  <r>
    <x v="0"/>
    <x v="0"/>
    <x v="0"/>
    <x v="0"/>
    <x v="1"/>
    <x v="1"/>
    <x v="1"/>
    <x v="1"/>
    <x v="1"/>
    <x v="1"/>
    <x v="1"/>
  </r>
  <r>
    <x v="0"/>
    <x v="0"/>
    <x v="0"/>
    <x v="0"/>
    <x v="0"/>
    <x v="2"/>
    <x v="2"/>
    <x v="2"/>
    <x v="2"/>
    <x v="1"/>
    <x v="2"/>
  </r>
  <r>
    <x v="1"/>
    <x v="1"/>
    <x v="1"/>
    <x v="1"/>
    <x v="2"/>
    <x v="3"/>
    <x v="3"/>
    <x v="3"/>
    <x v="3"/>
    <x v="2"/>
    <x v="3"/>
  </r>
  <r>
    <x v="1"/>
    <x v="1"/>
    <x v="1"/>
    <x v="1"/>
    <x v="2"/>
    <x v="4"/>
    <x v="4"/>
    <x v="4"/>
    <x v="4"/>
    <x v="3"/>
    <x v="4"/>
  </r>
  <r>
    <x v="2"/>
    <x v="2"/>
    <x v="2"/>
    <x v="2"/>
    <x v="3"/>
    <x v="5"/>
    <x v="5"/>
    <x v="1"/>
    <x v="5"/>
    <x v="1"/>
    <x v="5"/>
  </r>
  <r>
    <x v="2"/>
    <x v="2"/>
    <x v="2"/>
    <x v="2"/>
    <x v="2"/>
    <x v="4"/>
    <x v="4"/>
    <x v="5"/>
    <x v="6"/>
    <x v="4"/>
    <x v="6"/>
  </r>
  <r>
    <x v="2"/>
    <x v="2"/>
    <x v="2"/>
    <x v="2"/>
    <x v="4"/>
    <x v="6"/>
    <x v="6"/>
    <x v="6"/>
    <x v="7"/>
    <x v="1"/>
    <x v="7"/>
  </r>
  <r>
    <x v="3"/>
    <x v="3"/>
    <x v="2"/>
    <x v="3"/>
    <x v="1"/>
    <x v="7"/>
    <x v="6"/>
    <x v="7"/>
    <x v="8"/>
    <x v="1"/>
    <x v="8"/>
  </r>
  <r>
    <x v="3"/>
    <x v="3"/>
    <x v="2"/>
    <x v="3"/>
    <x v="1"/>
    <x v="8"/>
    <x v="7"/>
    <x v="6"/>
    <x v="9"/>
    <x v="3"/>
    <x v="9"/>
  </r>
  <r>
    <x v="3"/>
    <x v="3"/>
    <x v="2"/>
    <x v="3"/>
    <x v="4"/>
    <x v="6"/>
    <x v="6"/>
    <x v="8"/>
    <x v="10"/>
    <x v="5"/>
    <x v="10"/>
  </r>
  <r>
    <x v="4"/>
    <x v="2"/>
    <x v="3"/>
    <x v="4"/>
    <x v="5"/>
    <x v="9"/>
    <x v="8"/>
    <x v="4"/>
    <x v="11"/>
    <x v="4"/>
    <x v="11"/>
  </r>
  <r>
    <x v="4"/>
    <x v="2"/>
    <x v="3"/>
    <x v="4"/>
    <x v="0"/>
    <x v="10"/>
    <x v="9"/>
    <x v="9"/>
    <x v="12"/>
    <x v="4"/>
    <x v="12"/>
  </r>
  <r>
    <x v="4"/>
    <x v="2"/>
    <x v="3"/>
    <x v="4"/>
    <x v="0"/>
    <x v="11"/>
    <x v="10"/>
    <x v="4"/>
    <x v="13"/>
    <x v="1"/>
    <x v="13"/>
  </r>
  <r>
    <x v="5"/>
    <x v="3"/>
    <x v="4"/>
    <x v="2"/>
    <x v="0"/>
    <x v="12"/>
    <x v="11"/>
    <x v="8"/>
    <x v="14"/>
    <x v="3"/>
    <x v="14"/>
  </r>
  <r>
    <x v="5"/>
    <x v="3"/>
    <x v="4"/>
    <x v="2"/>
    <x v="6"/>
    <x v="13"/>
    <x v="12"/>
    <x v="10"/>
    <x v="15"/>
    <x v="3"/>
    <x v="15"/>
  </r>
  <r>
    <x v="5"/>
    <x v="3"/>
    <x v="4"/>
    <x v="2"/>
    <x v="5"/>
    <x v="14"/>
    <x v="13"/>
    <x v="4"/>
    <x v="16"/>
    <x v="0"/>
    <x v="16"/>
  </r>
  <r>
    <x v="6"/>
    <x v="0"/>
    <x v="5"/>
    <x v="5"/>
    <x v="6"/>
    <x v="15"/>
    <x v="14"/>
    <x v="6"/>
    <x v="17"/>
    <x v="2"/>
    <x v="17"/>
  </r>
  <r>
    <x v="6"/>
    <x v="0"/>
    <x v="5"/>
    <x v="5"/>
    <x v="7"/>
    <x v="16"/>
    <x v="15"/>
    <x v="11"/>
    <x v="18"/>
    <x v="0"/>
    <x v="18"/>
  </r>
  <r>
    <x v="6"/>
    <x v="0"/>
    <x v="5"/>
    <x v="5"/>
    <x v="2"/>
    <x v="17"/>
    <x v="16"/>
    <x v="11"/>
    <x v="19"/>
    <x v="1"/>
    <x v="19"/>
  </r>
  <r>
    <x v="7"/>
    <x v="4"/>
    <x v="6"/>
    <x v="6"/>
    <x v="6"/>
    <x v="18"/>
    <x v="17"/>
    <x v="8"/>
    <x v="20"/>
    <x v="1"/>
    <x v="20"/>
  </r>
  <r>
    <x v="7"/>
    <x v="4"/>
    <x v="6"/>
    <x v="6"/>
    <x v="5"/>
    <x v="19"/>
    <x v="18"/>
    <x v="5"/>
    <x v="21"/>
    <x v="2"/>
    <x v="21"/>
  </r>
  <r>
    <x v="7"/>
    <x v="4"/>
    <x v="6"/>
    <x v="6"/>
    <x v="3"/>
    <x v="20"/>
    <x v="17"/>
    <x v="9"/>
    <x v="22"/>
    <x v="1"/>
    <x v="22"/>
  </r>
  <r>
    <x v="7"/>
    <x v="4"/>
    <x v="6"/>
    <x v="6"/>
    <x v="0"/>
    <x v="21"/>
    <x v="19"/>
    <x v="12"/>
    <x v="23"/>
    <x v="5"/>
    <x v="23"/>
  </r>
  <r>
    <x v="8"/>
    <x v="3"/>
    <x v="7"/>
    <x v="7"/>
    <x v="7"/>
    <x v="22"/>
    <x v="20"/>
    <x v="6"/>
    <x v="24"/>
    <x v="3"/>
    <x v="24"/>
  </r>
  <r>
    <x v="8"/>
    <x v="3"/>
    <x v="7"/>
    <x v="7"/>
    <x v="4"/>
    <x v="23"/>
    <x v="21"/>
    <x v="0"/>
    <x v="25"/>
    <x v="2"/>
    <x v="25"/>
  </r>
  <r>
    <x v="9"/>
    <x v="2"/>
    <x v="8"/>
    <x v="8"/>
    <x v="5"/>
    <x v="24"/>
    <x v="22"/>
    <x v="9"/>
    <x v="26"/>
    <x v="0"/>
    <x v="26"/>
  </r>
  <r>
    <x v="9"/>
    <x v="2"/>
    <x v="8"/>
    <x v="8"/>
    <x v="6"/>
    <x v="13"/>
    <x v="12"/>
    <x v="7"/>
    <x v="27"/>
    <x v="0"/>
    <x v="0"/>
  </r>
  <r>
    <x v="9"/>
    <x v="2"/>
    <x v="8"/>
    <x v="8"/>
    <x v="4"/>
    <x v="23"/>
    <x v="21"/>
    <x v="6"/>
    <x v="28"/>
    <x v="1"/>
    <x v="1"/>
  </r>
  <r>
    <x v="10"/>
    <x v="5"/>
    <x v="9"/>
    <x v="9"/>
    <x v="6"/>
    <x v="18"/>
    <x v="17"/>
    <x v="13"/>
    <x v="29"/>
    <x v="1"/>
    <x v="2"/>
  </r>
  <r>
    <x v="10"/>
    <x v="5"/>
    <x v="9"/>
    <x v="9"/>
    <x v="4"/>
    <x v="25"/>
    <x v="23"/>
    <x v="14"/>
    <x v="30"/>
    <x v="2"/>
    <x v="3"/>
  </r>
  <r>
    <x v="10"/>
    <x v="5"/>
    <x v="9"/>
    <x v="9"/>
    <x v="0"/>
    <x v="26"/>
    <x v="24"/>
    <x v="7"/>
    <x v="31"/>
    <x v="3"/>
    <x v="4"/>
  </r>
  <r>
    <x v="11"/>
    <x v="2"/>
    <x v="10"/>
    <x v="10"/>
    <x v="5"/>
    <x v="27"/>
    <x v="16"/>
    <x v="1"/>
    <x v="32"/>
    <x v="1"/>
    <x v="5"/>
  </r>
  <r>
    <x v="11"/>
    <x v="2"/>
    <x v="10"/>
    <x v="10"/>
    <x v="3"/>
    <x v="28"/>
    <x v="25"/>
    <x v="15"/>
    <x v="33"/>
    <x v="4"/>
    <x v="6"/>
  </r>
  <r>
    <x v="12"/>
    <x v="2"/>
    <x v="11"/>
    <x v="11"/>
    <x v="3"/>
    <x v="5"/>
    <x v="5"/>
    <x v="16"/>
    <x v="34"/>
    <x v="1"/>
    <x v="7"/>
  </r>
  <r>
    <x v="12"/>
    <x v="2"/>
    <x v="11"/>
    <x v="11"/>
    <x v="1"/>
    <x v="8"/>
    <x v="7"/>
    <x v="13"/>
    <x v="35"/>
    <x v="1"/>
    <x v="8"/>
  </r>
  <r>
    <x v="12"/>
    <x v="2"/>
    <x v="11"/>
    <x v="11"/>
    <x v="5"/>
    <x v="29"/>
    <x v="26"/>
    <x v="6"/>
    <x v="36"/>
    <x v="3"/>
    <x v="9"/>
  </r>
  <r>
    <x v="12"/>
    <x v="2"/>
    <x v="11"/>
    <x v="11"/>
    <x v="6"/>
    <x v="30"/>
    <x v="27"/>
    <x v="11"/>
    <x v="37"/>
    <x v="5"/>
    <x v="10"/>
  </r>
  <r>
    <x v="13"/>
    <x v="2"/>
    <x v="11"/>
    <x v="12"/>
    <x v="5"/>
    <x v="27"/>
    <x v="16"/>
    <x v="8"/>
    <x v="38"/>
    <x v="4"/>
    <x v="11"/>
  </r>
  <r>
    <x v="13"/>
    <x v="2"/>
    <x v="11"/>
    <x v="12"/>
    <x v="6"/>
    <x v="31"/>
    <x v="12"/>
    <x v="8"/>
    <x v="39"/>
    <x v="4"/>
    <x v="12"/>
  </r>
  <r>
    <x v="14"/>
    <x v="6"/>
    <x v="12"/>
    <x v="13"/>
    <x v="4"/>
    <x v="25"/>
    <x v="23"/>
    <x v="0"/>
    <x v="40"/>
    <x v="1"/>
    <x v="13"/>
  </r>
  <r>
    <x v="14"/>
    <x v="6"/>
    <x v="12"/>
    <x v="13"/>
    <x v="2"/>
    <x v="32"/>
    <x v="28"/>
    <x v="6"/>
    <x v="41"/>
    <x v="3"/>
    <x v="14"/>
  </r>
  <r>
    <x v="14"/>
    <x v="6"/>
    <x v="12"/>
    <x v="13"/>
    <x v="1"/>
    <x v="33"/>
    <x v="29"/>
    <x v="17"/>
    <x v="42"/>
    <x v="3"/>
    <x v="15"/>
  </r>
  <r>
    <x v="15"/>
    <x v="4"/>
    <x v="13"/>
    <x v="9"/>
    <x v="5"/>
    <x v="19"/>
    <x v="18"/>
    <x v="18"/>
    <x v="43"/>
    <x v="0"/>
    <x v="16"/>
  </r>
  <r>
    <x v="15"/>
    <x v="4"/>
    <x v="13"/>
    <x v="9"/>
    <x v="6"/>
    <x v="15"/>
    <x v="14"/>
    <x v="19"/>
    <x v="8"/>
    <x v="2"/>
    <x v="17"/>
  </r>
  <r>
    <x v="15"/>
    <x v="4"/>
    <x v="13"/>
    <x v="9"/>
    <x v="3"/>
    <x v="34"/>
    <x v="30"/>
    <x v="18"/>
    <x v="44"/>
    <x v="0"/>
    <x v="18"/>
  </r>
  <r>
    <x v="15"/>
    <x v="4"/>
    <x v="13"/>
    <x v="9"/>
    <x v="2"/>
    <x v="17"/>
    <x v="16"/>
    <x v="20"/>
    <x v="45"/>
    <x v="1"/>
    <x v="19"/>
  </r>
  <r>
    <x v="16"/>
    <x v="1"/>
    <x v="14"/>
    <x v="14"/>
    <x v="6"/>
    <x v="18"/>
    <x v="17"/>
    <x v="5"/>
    <x v="46"/>
    <x v="1"/>
    <x v="20"/>
  </r>
  <r>
    <x v="16"/>
    <x v="1"/>
    <x v="14"/>
    <x v="14"/>
    <x v="3"/>
    <x v="5"/>
    <x v="5"/>
    <x v="9"/>
    <x v="47"/>
    <x v="2"/>
    <x v="21"/>
  </r>
  <r>
    <x v="17"/>
    <x v="7"/>
    <x v="15"/>
    <x v="15"/>
    <x v="7"/>
    <x v="35"/>
    <x v="31"/>
    <x v="12"/>
    <x v="48"/>
    <x v="1"/>
    <x v="22"/>
  </r>
  <r>
    <x v="17"/>
    <x v="7"/>
    <x v="15"/>
    <x v="15"/>
    <x v="6"/>
    <x v="30"/>
    <x v="27"/>
    <x v="8"/>
    <x v="49"/>
    <x v="5"/>
    <x v="23"/>
  </r>
  <r>
    <x v="18"/>
    <x v="3"/>
    <x v="16"/>
    <x v="16"/>
    <x v="0"/>
    <x v="36"/>
    <x v="29"/>
    <x v="0"/>
    <x v="50"/>
    <x v="3"/>
    <x v="24"/>
  </r>
  <r>
    <x v="19"/>
    <x v="2"/>
    <x v="17"/>
    <x v="17"/>
    <x v="3"/>
    <x v="37"/>
    <x v="32"/>
    <x v="13"/>
    <x v="51"/>
    <x v="2"/>
    <x v="25"/>
  </r>
  <r>
    <x v="19"/>
    <x v="2"/>
    <x v="17"/>
    <x v="17"/>
    <x v="0"/>
    <x v="21"/>
    <x v="19"/>
    <x v="21"/>
    <x v="52"/>
    <x v="0"/>
    <x v="26"/>
  </r>
  <r>
    <x v="19"/>
    <x v="2"/>
    <x v="17"/>
    <x v="17"/>
    <x v="6"/>
    <x v="38"/>
    <x v="12"/>
    <x v="6"/>
    <x v="53"/>
    <x v="0"/>
    <x v="0"/>
  </r>
  <r>
    <x v="20"/>
    <x v="6"/>
    <x v="18"/>
    <x v="18"/>
    <x v="7"/>
    <x v="39"/>
    <x v="33"/>
    <x v="1"/>
    <x v="54"/>
    <x v="1"/>
    <x v="1"/>
  </r>
  <r>
    <x v="20"/>
    <x v="6"/>
    <x v="18"/>
    <x v="18"/>
    <x v="0"/>
    <x v="2"/>
    <x v="34"/>
    <x v="22"/>
    <x v="55"/>
    <x v="1"/>
    <x v="2"/>
  </r>
  <r>
    <x v="21"/>
    <x v="0"/>
    <x v="19"/>
    <x v="19"/>
    <x v="0"/>
    <x v="10"/>
    <x v="9"/>
    <x v="18"/>
    <x v="56"/>
    <x v="2"/>
    <x v="3"/>
  </r>
  <r>
    <x v="21"/>
    <x v="0"/>
    <x v="19"/>
    <x v="19"/>
    <x v="0"/>
    <x v="2"/>
    <x v="34"/>
    <x v="8"/>
    <x v="57"/>
    <x v="3"/>
    <x v="4"/>
  </r>
  <r>
    <x v="22"/>
    <x v="5"/>
    <x v="20"/>
    <x v="16"/>
    <x v="3"/>
    <x v="20"/>
    <x v="17"/>
    <x v="12"/>
    <x v="58"/>
    <x v="1"/>
    <x v="5"/>
  </r>
  <r>
    <x v="22"/>
    <x v="5"/>
    <x v="20"/>
    <x v="16"/>
    <x v="6"/>
    <x v="40"/>
    <x v="35"/>
    <x v="9"/>
    <x v="59"/>
    <x v="4"/>
    <x v="6"/>
  </r>
  <r>
    <x v="23"/>
    <x v="1"/>
    <x v="20"/>
    <x v="20"/>
    <x v="0"/>
    <x v="10"/>
    <x v="9"/>
    <x v="23"/>
    <x v="60"/>
    <x v="1"/>
    <x v="7"/>
  </r>
  <r>
    <x v="24"/>
    <x v="1"/>
    <x v="21"/>
    <x v="13"/>
    <x v="5"/>
    <x v="9"/>
    <x v="8"/>
    <x v="7"/>
    <x v="61"/>
    <x v="1"/>
    <x v="8"/>
  </r>
  <r>
    <x v="24"/>
    <x v="1"/>
    <x v="21"/>
    <x v="13"/>
    <x v="0"/>
    <x v="12"/>
    <x v="11"/>
    <x v="4"/>
    <x v="62"/>
    <x v="3"/>
    <x v="9"/>
  </r>
  <r>
    <x v="24"/>
    <x v="1"/>
    <x v="21"/>
    <x v="13"/>
    <x v="0"/>
    <x v="2"/>
    <x v="34"/>
    <x v="23"/>
    <x v="63"/>
    <x v="5"/>
    <x v="10"/>
  </r>
  <r>
    <x v="25"/>
    <x v="3"/>
    <x v="22"/>
    <x v="21"/>
    <x v="3"/>
    <x v="41"/>
    <x v="36"/>
    <x v="23"/>
    <x v="64"/>
    <x v="4"/>
    <x v="11"/>
  </r>
  <r>
    <x v="25"/>
    <x v="3"/>
    <x v="22"/>
    <x v="21"/>
    <x v="0"/>
    <x v="12"/>
    <x v="11"/>
    <x v="6"/>
    <x v="65"/>
    <x v="4"/>
    <x v="12"/>
  </r>
  <r>
    <x v="25"/>
    <x v="3"/>
    <x v="22"/>
    <x v="21"/>
    <x v="0"/>
    <x v="10"/>
    <x v="9"/>
    <x v="8"/>
    <x v="66"/>
    <x v="1"/>
    <x v="13"/>
  </r>
  <r>
    <x v="25"/>
    <x v="3"/>
    <x v="22"/>
    <x v="21"/>
    <x v="3"/>
    <x v="37"/>
    <x v="32"/>
    <x v="18"/>
    <x v="67"/>
    <x v="3"/>
    <x v="14"/>
  </r>
  <r>
    <x v="25"/>
    <x v="3"/>
    <x v="22"/>
    <x v="21"/>
    <x v="6"/>
    <x v="38"/>
    <x v="12"/>
    <x v="24"/>
    <x v="68"/>
    <x v="3"/>
    <x v="15"/>
  </r>
  <r>
    <x v="26"/>
    <x v="1"/>
    <x v="23"/>
    <x v="0"/>
    <x v="0"/>
    <x v="42"/>
    <x v="37"/>
    <x v="8"/>
    <x v="69"/>
    <x v="0"/>
    <x v="16"/>
  </r>
  <r>
    <x v="26"/>
    <x v="1"/>
    <x v="23"/>
    <x v="0"/>
    <x v="0"/>
    <x v="2"/>
    <x v="34"/>
    <x v="25"/>
    <x v="70"/>
    <x v="2"/>
    <x v="17"/>
  </r>
  <r>
    <x v="27"/>
    <x v="5"/>
    <x v="24"/>
    <x v="22"/>
    <x v="6"/>
    <x v="15"/>
    <x v="14"/>
    <x v="0"/>
    <x v="71"/>
    <x v="0"/>
    <x v="18"/>
  </r>
  <r>
    <x v="27"/>
    <x v="5"/>
    <x v="24"/>
    <x v="22"/>
    <x v="0"/>
    <x v="21"/>
    <x v="19"/>
    <x v="7"/>
    <x v="72"/>
    <x v="1"/>
    <x v="19"/>
  </r>
  <r>
    <x v="28"/>
    <x v="6"/>
    <x v="25"/>
    <x v="23"/>
    <x v="3"/>
    <x v="41"/>
    <x v="36"/>
    <x v="6"/>
    <x v="73"/>
    <x v="1"/>
    <x v="20"/>
  </r>
  <r>
    <x v="28"/>
    <x v="6"/>
    <x v="25"/>
    <x v="23"/>
    <x v="3"/>
    <x v="43"/>
    <x v="38"/>
    <x v="1"/>
    <x v="60"/>
    <x v="2"/>
    <x v="21"/>
  </r>
  <r>
    <x v="29"/>
    <x v="7"/>
    <x v="26"/>
    <x v="24"/>
    <x v="2"/>
    <x v="44"/>
    <x v="39"/>
    <x v="8"/>
    <x v="74"/>
    <x v="1"/>
    <x v="22"/>
  </r>
  <r>
    <x v="29"/>
    <x v="7"/>
    <x v="26"/>
    <x v="24"/>
    <x v="5"/>
    <x v="29"/>
    <x v="26"/>
    <x v="0"/>
    <x v="75"/>
    <x v="5"/>
    <x v="23"/>
  </r>
  <r>
    <x v="30"/>
    <x v="6"/>
    <x v="27"/>
    <x v="25"/>
    <x v="4"/>
    <x v="45"/>
    <x v="40"/>
    <x v="16"/>
    <x v="76"/>
    <x v="3"/>
    <x v="24"/>
  </r>
  <r>
    <x v="30"/>
    <x v="6"/>
    <x v="27"/>
    <x v="25"/>
    <x v="0"/>
    <x v="21"/>
    <x v="19"/>
    <x v="6"/>
    <x v="77"/>
    <x v="2"/>
    <x v="25"/>
  </r>
  <r>
    <x v="30"/>
    <x v="6"/>
    <x v="27"/>
    <x v="25"/>
    <x v="4"/>
    <x v="46"/>
    <x v="22"/>
    <x v="26"/>
    <x v="78"/>
    <x v="0"/>
    <x v="26"/>
  </r>
  <r>
    <x v="30"/>
    <x v="6"/>
    <x v="27"/>
    <x v="25"/>
    <x v="3"/>
    <x v="47"/>
    <x v="27"/>
    <x v="9"/>
    <x v="79"/>
    <x v="0"/>
    <x v="0"/>
  </r>
  <r>
    <x v="31"/>
    <x v="6"/>
    <x v="28"/>
    <x v="26"/>
    <x v="7"/>
    <x v="35"/>
    <x v="31"/>
    <x v="6"/>
    <x v="80"/>
    <x v="1"/>
    <x v="1"/>
  </r>
  <r>
    <x v="32"/>
    <x v="7"/>
    <x v="29"/>
    <x v="25"/>
    <x v="6"/>
    <x v="15"/>
    <x v="14"/>
    <x v="0"/>
    <x v="71"/>
    <x v="1"/>
    <x v="2"/>
  </r>
  <r>
    <x v="32"/>
    <x v="7"/>
    <x v="29"/>
    <x v="25"/>
    <x v="7"/>
    <x v="16"/>
    <x v="15"/>
    <x v="8"/>
    <x v="81"/>
    <x v="2"/>
    <x v="3"/>
  </r>
  <r>
    <x v="32"/>
    <x v="7"/>
    <x v="29"/>
    <x v="25"/>
    <x v="6"/>
    <x v="48"/>
    <x v="41"/>
    <x v="12"/>
    <x v="82"/>
    <x v="3"/>
    <x v="4"/>
  </r>
  <r>
    <x v="33"/>
    <x v="2"/>
    <x v="29"/>
    <x v="27"/>
    <x v="5"/>
    <x v="49"/>
    <x v="42"/>
    <x v="15"/>
    <x v="83"/>
    <x v="1"/>
    <x v="5"/>
  </r>
  <r>
    <x v="33"/>
    <x v="2"/>
    <x v="29"/>
    <x v="27"/>
    <x v="6"/>
    <x v="15"/>
    <x v="14"/>
    <x v="7"/>
    <x v="84"/>
    <x v="4"/>
    <x v="6"/>
  </r>
  <r>
    <x v="33"/>
    <x v="2"/>
    <x v="29"/>
    <x v="27"/>
    <x v="6"/>
    <x v="31"/>
    <x v="12"/>
    <x v="22"/>
    <x v="85"/>
    <x v="1"/>
    <x v="7"/>
  </r>
  <r>
    <x v="34"/>
    <x v="2"/>
    <x v="30"/>
    <x v="27"/>
    <x v="3"/>
    <x v="34"/>
    <x v="30"/>
    <x v="7"/>
    <x v="86"/>
    <x v="1"/>
    <x v="8"/>
  </r>
  <r>
    <x v="34"/>
    <x v="2"/>
    <x v="30"/>
    <x v="27"/>
    <x v="1"/>
    <x v="8"/>
    <x v="7"/>
    <x v="17"/>
    <x v="87"/>
    <x v="3"/>
    <x v="9"/>
  </r>
  <r>
    <x v="35"/>
    <x v="3"/>
    <x v="31"/>
    <x v="28"/>
    <x v="4"/>
    <x v="50"/>
    <x v="43"/>
    <x v="8"/>
    <x v="88"/>
    <x v="5"/>
    <x v="10"/>
  </r>
  <r>
    <x v="35"/>
    <x v="3"/>
    <x v="31"/>
    <x v="28"/>
    <x v="5"/>
    <x v="49"/>
    <x v="42"/>
    <x v="27"/>
    <x v="89"/>
    <x v="4"/>
    <x v="11"/>
  </r>
  <r>
    <x v="35"/>
    <x v="3"/>
    <x v="31"/>
    <x v="28"/>
    <x v="0"/>
    <x v="11"/>
    <x v="10"/>
    <x v="5"/>
    <x v="90"/>
    <x v="4"/>
    <x v="12"/>
  </r>
  <r>
    <x v="35"/>
    <x v="3"/>
    <x v="31"/>
    <x v="28"/>
    <x v="0"/>
    <x v="2"/>
    <x v="34"/>
    <x v="28"/>
    <x v="91"/>
    <x v="1"/>
    <x v="13"/>
  </r>
  <r>
    <x v="36"/>
    <x v="2"/>
    <x v="32"/>
    <x v="26"/>
    <x v="5"/>
    <x v="24"/>
    <x v="22"/>
    <x v="6"/>
    <x v="92"/>
    <x v="3"/>
    <x v="14"/>
  </r>
  <r>
    <x v="36"/>
    <x v="2"/>
    <x v="32"/>
    <x v="26"/>
    <x v="4"/>
    <x v="45"/>
    <x v="40"/>
    <x v="11"/>
    <x v="93"/>
    <x v="3"/>
    <x v="15"/>
  </r>
  <r>
    <x v="36"/>
    <x v="2"/>
    <x v="32"/>
    <x v="26"/>
    <x v="0"/>
    <x v="11"/>
    <x v="10"/>
    <x v="8"/>
    <x v="94"/>
    <x v="0"/>
    <x v="16"/>
  </r>
  <r>
    <x v="36"/>
    <x v="2"/>
    <x v="32"/>
    <x v="26"/>
    <x v="6"/>
    <x v="51"/>
    <x v="44"/>
    <x v="2"/>
    <x v="95"/>
    <x v="2"/>
    <x v="17"/>
  </r>
  <r>
    <x v="37"/>
    <x v="5"/>
    <x v="33"/>
    <x v="21"/>
    <x v="6"/>
    <x v="52"/>
    <x v="12"/>
    <x v="29"/>
    <x v="96"/>
    <x v="0"/>
    <x v="18"/>
  </r>
  <r>
    <x v="37"/>
    <x v="5"/>
    <x v="33"/>
    <x v="21"/>
    <x v="3"/>
    <x v="37"/>
    <x v="32"/>
    <x v="4"/>
    <x v="97"/>
    <x v="1"/>
    <x v="19"/>
  </r>
  <r>
    <x v="37"/>
    <x v="5"/>
    <x v="33"/>
    <x v="21"/>
    <x v="7"/>
    <x v="22"/>
    <x v="20"/>
    <x v="20"/>
    <x v="98"/>
    <x v="1"/>
    <x v="20"/>
  </r>
  <r>
    <x v="38"/>
    <x v="6"/>
    <x v="34"/>
    <x v="21"/>
    <x v="6"/>
    <x v="31"/>
    <x v="12"/>
    <x v="30"/>
    <x v="99"/>
    <x v="2"/>
    <x v="21"/>
  </r>
  <r>
    <x v="38"/>
    <x v="6"/>
    <x v="34"/>
    <x v="21"/>
    <x v="5"/>
    <x v="29"/>
    <x v="26"/>
    <x v="4"/>
    <x v="100"/>
    <x v="1"/>
    <x v="22"/>
  </r>
  <r>
    <x v="39"/>
    <x v="6"/>
    <x v="35"/>
    <x v="29"/>
    <x v="5"/>
    <x v="19"/>
    <x v="18"/>
    <x v="4"/>
    <x v="57"/>
    <x v="5"/>
    <x v="23"/>
  </r>
  <r>
    <x v="39"/>
    <x v="6"/>
    <x v="35"/>
    <x v="29"/>
    <x v="6"/>
    <x v="53"/>
    <x v="44"/>
    <x v="8"/>
    <x v="101"/>
    <x v="3"/>
    <x v="24"/>
  </r>
  <r>
    <x v="39"/>
    <x v="6"/>
    <x v="35"/>
    <x v="29"/>
    <x v="3"/>
    <x v="54"/>
    <x v="45"/>
    <x v="6"/>
    <x v="102"/>
    <x v="2"/>
    <x v="25"/>
  </r>
  <r>
    <x v="40"/>
    <x v="2"/>
    <x v="36"/>
    <x v="30"/>
    <x v="7"/>
    <x v="55"/>
    <x v="46"/>
    <x v="1"/>
    <x v="103"/>
    <x v="0"/>
    <x v="26"/>
  </r>
  <r>
    <x v="40"/>
    <x v="2"/>
    <x v="36"/>
    <x v="30"/>
    <x v="5"/>
    <x v="56"/>
    <x v="11"/>
    <x v="28"/>
    <x v="104"/>
    <x v="0"/>
    <x v="0"/>
  </r>
  <r>
    <x v="41"/>
    <x v="8"/>
    <x v="37"/>
    <x v="31"/>
    <x v="4"/>
    <x v="57"/>
    <x v="16"/>
    <x v="12"/>
    <x v="49"/>
    <x v="1"/>
    <x v="1"/>
  </r>
  <r>
    <x v="41"/>
    <x v="8"/>
    <x v="37"/>
    <x v="31"/>
    <x v="1"/>
    <x v="58"/>
    <x v="47"/>
    <x v="3"/>
    <x v="105"/>
    <x v="1"/>
    <x v="2"/>
  </r>
  <r>
    <x v="42"/>
    <x v="6"/>
    <x v="38"/>
    <x v="32"/>
    <x v="4"/>
    <x v="25"/>
    <x v="23"/>
    <x v="8"/>
    <x v="106"/>
    <x v="2"/>
    <x v="3"/>
  </r>
  <r>
    <x v="42"/>
    <x v="6"/>
    <x v="38"/>
    <x v="32"/>
    <x v="7"/>
    <x v="39"/>
    <x v="33"/>
    <x v="6"/>
    <x v="107"/>
    <x v="3"/>
    <x v="4"/>
  </r>
  <r>
    <x v="42"/>
    <x v="6"/>
    <x v="38"/>
    <x v="32"/>
    <x v="5"/>
    <x v="14"/>
    <x v="13"/>
    <x v="6"/>
    <x v="49"/>
    <x v="1"/>
    <x v="5"/>
  </r>
  <r>
    <x v="42"/>
    <x v="6"/>
    <x v="38"/>
    <x v="32"/>
    <x v="4"/>
    <x v="23"/>
    <x v="21"/>
    <x v="1"/>
    <x v="108"/>
    <x v="4"/>
    <x v="6"/>
  </r>
  <r>
    <x v="43"/>
    <x v="1"/>
    <x v="38"/>
    <x v="12"/>
    <x v="3"/>
    <x v="43"/>
    <x v="38"/>
    <x v="8"/>
    <x v="109"/>
    <x v="1"/>
    <x v="7"/>
  </r>
  <r>
    <x v="43"/>
    <x v="1"/>
    <x v="38"/>
    <x v="12"/>
    <x v="4"/>
    <x v="45"/>
    <x v="40"/>
    <x v="23"/>
    <x v="110"/>
    <x v="1"/>
    <x v="8"/>
  </r>
  <r>
    <x v="43"/>
    <x v="1"/>
    <x v="38"/>
    <x v="12"/>
    <x v="2"/>
    <x v="4"/>
    <x v="4"/>
    <x v="17"/>
    <x v="111"/>
    <x v="3"/>
    <x v="9"/>
  </r>
  <r>
    <x v="44"/>
    <x v="5"/>
    <x v="39"/>
    <x v="33"/>
    <x v="5"/>
    <x v="9"/>
    <x v="8"/>
    <x v="8"/>
    <x v="112"/>
    <x v="5"/>
    <x v="10"/>
  </r>
  <r>
    <x v="45"/>
    <x v="5"/>
    <x v="40"/>
    <x v="23"/>
    <x v="3"/>
    <x v="59"/>
    <x v="48"/>
    <x v="0"/>
    <x v="113"/>
    <x v="4"/>
    <x v="11"/>
  </r>
  <r>
    <x v="45"/>
    <x v="5"/>
    <x v="40"/>
    <x v="23"/>
    <x v="6"/>
    <x v="15"/>
    <x v="14"/>
    <x v="1"/>
    <x v="114"/>
    <x v="4"/>
    <x v="12"/>
  </r>
  <r>
    <x v="45"/>
    <x v="5"/>
    <x v="40"/>
    <x v="23"/>
    <x v="4"/>
    <x v="46"/>
    <x v="22"/>
    <x v="2"/>
    <x v="115"/>
    <x v="1"/>
    <x v="13"/>
  </r>
  <r>
    <x v="45"/>
    <x v="5"/>
    <x v="40"/>
    <x v="23"/>
    <x v="6"/>
    <x v="48"/>
    <x v="41"/>
    <x v="7"/>
    <x v="116"/>
    <x v="3"/>
    <x v="14"/>
  </r>
  <r>
    <x v="46"/>
    <x v="2"/>
    <x v="41"/>
    <x v="13"/>
    <x v="6"/>
    <x v="52"/>
    <x v="12"/>
    <x v="27"/>
    <x v="117"/>
    <x v="3"/>
    <x v="15"/>
  </r>
  <r>
    <x v="46"/>
    <x v="2"/>
    <x v="41"/>
    <x v="13"/>
    <x v="7"/>
    <x v="35"/>
    <x v="31"/>
    <x v="6"/>
    <x v="80"/>
    <x v="0"/>
    <x v="16"/>
  </r>
  <r>
    <x v="46"/>
    <x v="2"/>
    <x v="41"/>
    <x v="13"/>
    <x v="6"/>
    <x v="40"/>
    <x v="35"/>
    <x v="6"/>
    <x v="118"/>
    <x v="2"/>
    <x v="17"/>
  </r>
  <r>
    <x v="46"/>
    <x v="2"/>
    <x v="41"/>
    <x v="13"/>
    <x v="0"/>
    <x v="11"/>
    <x v="10"/>
    <x v="11"/>
    <x v="119"/>
    <x v="0"/>
    <x v="18"/>
  </r>
  <r>
    <x v="46"/>
    <x v="2"/>
    <x v="41"/>
    <x v="13"/>
    <x v="6"/>
    <x v="48"/>
    <x v="41"/>
    <x v="7"/>
    <x v="116"/>
    <x v="1"/>
    <x v="19"/>
  </r>
  <r>
    <x v="47"/>
    <x v="7"/>
    <x v="42"/>
    <x v="0"/>
    <x v="1"/>
    <x v="33"/>
    <x v="29"/>
    <x v="22"/>
    <x v="120"/>
    <x v="1"/>
    <x v="20"/>
  </r>
  <r>
    <x v="48"/>
    <x v="1"/>
    <x v="43"/>
    <x v="28"/>
    <x v="0"/>
    <x v="0"/>
    <x v="6"/>
    <x v="0"/>
    <x v="121"/>
    <x v="2"/>
    <x v="21"/>
  </r>
  <r>
    <x v="48"/>
    <x v="1"/>
    <x v="43"/>
    <x v="28"/>
    <x v="5"/>
    <x v="19"/>
    <x v="18"/>
    <x v="12"/>
    <x v="122"/>
    <x v="1"/>
    <x v="22"/>
  </r>
  <r>
    <x v="48"/>
    <x v="1"/>
    <x v="43"/>
    <x v="28"/>
    <x v="0"/>
    <x v="60"/>
    <x v="49"/>
    <x v="6"/>
    <x v="123"/>
    <x v="5"/>
    <x v="23"/>
  </r>
  <r>
    <x v="49"/>
    <x v="0"/>
    <x v="44"/>
    <x v="15"/>
    <x v="6"/>
    <x v="13"/>
    <x v="12"/>
    <x v="18"/>
    <x v="124"/>
    <x v="3"/>
    <x v="24"/>
  </r>
  <r>
    <x v="49"/>
    <x v="0"/>
    <x v="44"/>
    <x v="15"/>
    <x v="0"/>
    <x v="2"/>
    <x v="34"/>
    <x v="8"/>
    <x v="57"/>
    <x v="2"/>
    <x v="25"/>
  </r>
  <r>
    <x v="50"/>
    <x v="1"/>
    <x v="45"/>
    <x v="34"/>
    <x v="6"/>
    <x v="18"/>
    <x v="17"/>
    <x v="4"/>
    <x v="125"/>
    <x v="0"/>
    <x v="26"/>
  </r>
  <r>
    <x v="50"/>
    <x v="1"/>
    <x v="45"/>
    <x v="34"/>
    <x v="3"/>
    <x v="20"/>
    <x v="17"/>
    <x v="4"/>
    <x v="125"/>
    <x v="0"/>
    <x v="0"/>
  </r>
  <r>
    <x v="50"/>
    <x v="1"/>
    <x v="45"/>
    <x v="34"/>
    <x v="0"/>
    <x v="21"/>
    <x v="19"/>
    <x v="12"/>
    <x v="23"/>
    <x v="1"/>
    <x v="1"/>
  </r>
  <r>
    <x v="50"/>
    <x v="1"/>
    <x v="45"/>
    <x v="34"/>
    <x v="5"/>
    <x v="29"/>
    <x v="26"/>
    <x v="6"/>
    <x v="36"/>
    <x v="1"/>
    <x v="2"/>
  </r>
  <r>
    <x v="51"/>
    <x v="2"/>
    <x v="46"/>
    <x v="29"/>
    <x v="5"/>
    <x v="49"/>
    <x v="42"/>
    <x v="6"/>
    <x v="126"/>
    <x v="2"/>
    <x v="3"/>
  </r>
  <r>
    <x v="51"/>
    <x v="2"/>
    <x v="46"/>
    <x v="29"/>
    <x v="6"/>
    <x v="30"/>
    <x v="27"/>
    <x v="8"/>
    <x v="49"/>
    <x v="3"/>
    <x v="4"/>
  </r>
  <r>
    <x v="52"/>
    <x v="7"/>
    <x v="47"/>
    <x v="22"/>
    <x v="4"/>
    <x v="61"/>
    <x v="50"/>
    <x v="12"/>
    <x v="127"/>
    <x v="1"/>
    <x v="5"/>
  </r>
  <r>
    <x v="52"/>
    <x v="7"/>
    <x v="47"/>
    <x v="22"/>
    <x v="5"/>
    <x v="56"/>
    <x v="11"/>
    <x v="8"/>
    <x v="14"/>
    <x v="4"/>
    <x v="6"/>
  </r>
  <r>
    <x v="53"/>
    <x v="6"/>
    <x v="47"/>
    <x v="35"/>
    <x v="3"/>
    <x v="37"/>
    <x v="32"/>
    <x v="1"/>
    <x v="128"/>
    <x v="1"/>
    <x v="7"/>
  </r>
  <r>
    <x v="53"/>
    <x v="6"/>
    <x v="47"/>
    <x v="35"/>
    <x v="1"/>
    <x v="33"/>
    <x v="29"/>
    <x v="8"/>
    <x v="125"/>
    <x v="1"/>
    <x v="8"/>
  </r>
  <r>
    <x v="54"/>
    <x v="2"/>
    <x v="48"/>
    <x v="4"/>
    <x v="7"/>
    <x v="35"/>
    <x v="31"/>
    <x v="4"/>
    <x v="129"/>
    <x v="3"/>
    <x v="9"/>
  </r>
  <r>
    <x v="54"/>
    <x v="2"/>
    <x v="48"/>
    <x v="4"/>
    <x v="2"/>
    <x v="44"/>
    <x v="39"/>
    <x v="19"/>
    <x v="130"/>
    <x v="5"/>
    <x v="10"/>
  </r>
  <r>
    <x v="54"/>
    <x v="2"/>
    <x v="48"/>
    <x v="4"/>
    <x v="6"/>
    <x v="40"/>
    <x v="35"/>
    <x v="0"/>
    <x v="131"/>
    <x v="4"/>
    <x v="11"/>
  </r>
  <r>
    <x v="55"/>
    <x v="8"/>
    <x v="49"/>
    <x v="36"/>
    <x v="3"/>
    <x v="37"/>
    <x v="32"/>
    <x v="4"/>
    <x v="97"/>
    <x v="4"/>
    <x v="12"/>
  </r>
  <r>
    <x v="55"/>
    <x v="8"/>
    <x v="49"/>
    <x v="36"/>
    <x v="4"/>
    <x v="6"/>
    <x v="6"/>
    <x v="12"/>
    <x v="132"/>
    <x v="1"/>
    <x v="13"/>
  </r>
  <r>
    <x v="55"/>
    <x v="8"/>
    <x v="49"/>
    <x v="36"/>
    <x v="5"/>
    <x v="56"/>
    <x v="11"/>
    <x v="6"/>
    <x v="65"/>
    <x v="3"/>
    <x v="14"/>
  </r>
  <r>
    <x v="56"/>
    <x v="5"/>
    <x v="50"/>
    <x v="23"/>
    <x v="5"/>
    <x v="14"/>
    <x v="13"/>
    <x v="12"/>
    <x v="133"/>
    <x v="3"/>
    <x v="15"/>
  </r>
  <r>
    <x v="56"/>
    <x v="5"/>
    <x v="50"/>
    <x v="23"/>
    <x v="0"/>
    <x v="21"/>
    <x v="19"/>
    <x v="1"/>
    <x v="134"/>
    <x v="0"/>
    <x v="16"/>
  </r>
  <r>
    <x v="56"/>
    <x v="5"/>
    <x v="50"/>
    <x v="23"/>
    <x v="0"/>
    <x v="42"/>
    <x v="37"/>
    <x v="17"/>
    <x v="135"/>
    <x v="2"/>
    <x v="17"/>
  </r>
  <r>
    <x v="57"/>
    <x v="6"/>
    <x v="51"/>
    <x v="37"/>
    <x v="3"/>
    <x v="59"/>
    <x v="48"/>
    <x v="9"/>
    <x v="136"/>
    <x v="0"/>
    <x v="18"/>
  </r>
  <r>
    <x v="57"/>
    <x v="6"/>
    <x v="51"/>
    <x v="37"/>
    <x v="7"/>
    <x v="39"/>
    <x v="33"/>
    <x v="9"/>
    <x v="137"/>
    <x v="1"/>
    <x v="19"/>
  </r>
  <r>
    <x v="57"/>
    <x v="6"/>
    <x v="51"/>
    <x v="37"/>
    <x v="6"/>
    <x v="13"/>
    <x v="12"/>
    <x v="12"/>
    <x v="123"/>
    <x v="1"/>
    <x v="20"/>
  </r>
  <r>
    <x v="58"/>
    <x v="5"/>
    <x v="52"/>
    <x v="27"/>
    <x v="3"/>
    <x v="34"/>
    <x v="30"/>
    <x v="1"/>
    <x v="138"/>
    <x v="2"/>
    <x v="21"/>
  </r>
  <r>
    <x v="58"/>
    <x v="5"/>
    <x v="52"/>
    <x v="27"/>
    <x v="7"/>
    <x v="22"/>
    <x v="20"/>
    <x v="1"/>
    <x v="139"/>
    <x v="1"/>
    <x v="22"/>
  </r>
  <r>
    <x v="58"/>
    <x v="5"/>
    <x v="52"/>
    <x v="27"/>
    <x v="7"/>
    <x v="55"/>
    <x v="46"/>
    <x v="2"/>
    <x v="140"/>
    <x v="5"/>
    <x v="23"/>
  </r>
  <r>
    <x v="59"/>
    <x v="7"/>
    <x v="53"/>
    <x v="38"/>
    <x v="5"/>
    <x v="29"/>
    <x v="26"/>
    <x v="1"/>
    <x v="141"/>
    <x v="3"/>
    <x v="24"/>
  </r>
  <r>
    <x v="59"/>
    <x v="7"/>
    <x v="53"/>
    <x v="38"/>
    <x v="5"/>
    <x v="56"/>
    <x v="11"/>
    <x v="28"/>
    <x v="104"/>
    <x v="2"/>
    <x v="25"/>
  </r>
  <r>
    <x v="60"/>
    <x v="8"/>
    <x v="54"/>
    <x v="39"/>
    <x v="0"/>
    <x v="60"/>
    <x v="49"/>
    <x v="15"/>
    <x v="142"/>
    <x v="0"/>
    <x v="26"/>
  </r>
  <r>
    <x v="60"/>
    <x v="8"/>
    <x v="54"/>
    <x v="39"/>
    <x v="6"/>
    <x v="30"/>
    <x v="27"/>
    <x v="2"/>
    <x v="143"/>
    <x v="0"/>
    <x v="0"/>
  </r>
  <r>
    <x v="61"/>
    <x v="3"/>
    <x v="55"/>
    <x v="34"/>
    <x v="4"/>
    <x v="62"/>
    <x v="51"/>
    <x v="8"/>
    <x v="144"/>
    <x v="1"/>
    <x v="1"/>
  </r>
  <r>
    <x v="61"/>
    <x v="3"/>
    <x v="55"/>
    <x v="34"/>
    <x v="4"/>
    <x v="63"/>
    <x v="52"/>
    <x v="12"/>
    <x v="113"/>
    <x v="1"/>
    <x v="2"/>
  </r>
  <r>
    <x v="61"/>
    <x v="3"/>
    <x v="55"/>
    <x v="34"/>
    <x v="1"/>
    <x v="1"/>
    <x v="44"/>
    <x v="17"/>
    <x v="145"/>
    <x v="2"/>
    <x v="3"/>
  </r>
  <r>
    <x v="61"/>
    <x v="3"/>
    <x v="55"/>
    <x v="34"/>
    <x v="6"/>
    <x v="40"/>
    <x v="35"/>
    <x v="8"/>
    <x v="146"/>
    <x v="3"/>
    <x v="4"/>
  </r>
  <r>
    <x v="61"/>
    <x v="3"/>
    <x v="55"/>
    <x v="34"/>
    <x v="0"/>
    <x v="42"/>
    <x v="37"/>
    <x v="28"/>
    <x v="147"/>
    <x v="1"/>
    <x v="5"/>
  </r>
  <r>
    <x v="62"/>
    <x v="6"/>
    <x v="56"/>
    <x v="40"/>
    <x v="5"/>
    <x v="19"/>
    <x v="18"/>
    <x v="1"/>
    <x v="148"/>
    <x v="4"/>
    <x v="6"/>
  </r>
  <r>
    <x v="62"/>
    <x v="6"/>
    <x v="56"/>
    <x v="40"/>
    <x v="5"/>
    <x v="29"/>
    <x v="26"/>
    <x v="2"/>
    <x v="149"/>
    <x v="1"/>
    <x v="7"/>
  </r>
  <r>
    <x v="63"/>
    <x v="5"/>
    <x v="56"/>
    <x v="41"/>
    <x v="1"/>
    <x v="1"/>
    <x v="44"/>
    <x v="7"/>
    <x v="150"/>
    <x v="1"/>
    <x v="8"/>
  </r>
  <r>
    <x v="63"/>
    <x v="5"/>
    <x v="56"/>
    <x v="41"/>
    <x v="0"/>
    <x v="60"/>
    <x v="49"/>
    <x v="25"/>
    <x v="121"/>
    <x v="3"/>
    <x v="9"/>
  </r>
  <r>
    <x v="64"/>
    <x v="7"/>
    <x v="57"/>
    <x v="35"/>
    <x v="2"/>
    <x v="44"/>
    <x v="39"/>
    <x v="22"/>
    <x v="151"/>
    <x v="5"/>
    <x v="10"/>
  </r>
  <r>
    <x v="64"/>
    <x v="7"/>
    <x v="57"/>
    <x v="35"/>
    <x v="6"/>
    <x v="40"/>
    <x v="35"/>
    <x v="23"/>
    <x v="152"/>
    <x v="4"/>
    <x v="11"/>
  </r>
  <r>
    <x v="64"/>
    <x v="7"/>
    <x v="57"/>
    <x v="35"/>
    <x v="7"/>
    <x v="22"/>
    <x v="20"/>
    <x v="8"/>
    <x v="153"/>
    <x v="4"/>
    <x v="12"/>
  </r>
  <r>
    <x v="64"/>
    <x v="7"/>
    <x v="57"/>
    <x v="35"/>
    <x v="6"/>
    <x v="48"/>
    <x v="41"/>
    <x v="1"/>
    <x v="154"/>
    <x v="1"/>
    <x v="13"/>
  </r>
  <r>
    <x v="65"/>
    <x v="7"/>
    <x v="58"/>
    <x v="21"/>
    <x v="3"/>
    <x v="20"/>
    <x v="17"/>
    <x v="0"/>
    <x v="155"/>
    <x v="3"/>
    <x v="14"/>
  </r>
  <r>
    <x v="66"/>
    <x v="5"/>
    <x v="59"/>
    <x v="13"/>
    <x v="0"/>
    <x v="26"/>
    <x v="24"/>
    <x v="4"/>
    <x v="156"/>
    <x v="3"/>
    <x v="15"/>
  </r>
  <r>
    <x v="66"/>
    <x v="5"/>
    <x v="59"/>
    <x v="13"/>
    <x v="3"/>
    <x v="64"/>
    <x v="53"/>
    <x v="12"/>
    <x v="157"/>
    <x v="0"/>
    <x v="16"/>
  </r>
  <r>
    <x v="66"/>
    <x v="5"/>
    <x v="59"/>
    <x v="13"/>
    <x v="5"/>
    <x v="29"/>
    <x v="26"/>
    <x v="9"/>
    <x v="158"/>
    <x v="2"/>
    <x v="17"/>
  </r>
  <r>
    <x v="67"/>
    <x v="2"/>
    <x v="60"/>
    <x v="42"/>
    <x v="6"/>
    <x v="53"/>
    <x v="44"/>
    <x v="31"/>
    <x v="159"/>
    <x v="0"/>
    <x v="18"/>
  </r>
  <r>
    <x v="67"/>
    <x v="2"/>
    <x v="60"/>
    <x v="42"/>
    <x v="6"/>
    <x v="30"/>
    <x v="27"/>
    <x v="12"/>
    <x v="41"/>
    <x v="1"/>
    <x v="19"/>
  </r>
  <r>
    <x v="68"/>
    <x v="5"/>
    <x v="61"/>
    <x v="13"/>
    <x v="3"/>
    <x v="5"/>
    <x v="5"/>
    <x v="1"/>
    <x v="5"/>
    <x v="1"/>
    <x v="20"/>
  </r>
  <r>
    <x v="68"/>
    <x v="5"/>
    <x v="61"/>
    <x v="13"/>
    <x v="5"/>
    <x v="29"/>
    <x v="26"/>
    <x v="21"/>
    <x v="160"/>
    <x v="2"/>
    <x v="21"/>
  </r>
  <r>
    <x v="69"/>
    <x v="1"/>
    <x v="62"/>
    <x v="38"/>
    <x v="6"/>
    <x v="52"/>
    <x v="12"/>
    <x v="8"/>
    <x v="39"/>
    <x v="1"/>
    <x v="22"/>
  </r>
  <r>
    <x v="70"/>
    <x v="6"/>
    <x v="63"/>
    <x v="42"/>
    <x v="3"/>
    <x v="5"/>
    <x v="5"/>
    <x v="8"/>
    <x v="161"/>
    <x v="5"/>
    <x v="23"/>
  </r>
  <r>
    <x v="70"/>
    <x v="6"/>
    <x v="63"/>
    <x v="42"/>
    <x v="6"/>
    <x v="38"/>
    <x v="12"/>
    <x v="7"/>
    <x v="27"/>
    <x v="3"/>
    <x v="24"/>
  </r>
  <r>
    <x v="71"/>
    <x v="8"/>
    <x v="64"/>
    <x v="23"/>
    <x v="7"/>
    <x v="35"/>
    <x v="31"/>
    <x v="26"/>
    <x v="162"/>
    <x v="2"/>
    <x v="25"/>
  </r>
  <r>
    <x v="71"/>
    <x v="8"/>
    <x v="64"/>
    <x v="23"/>
    <x v="2"/>
    <x v="44"/>
    <x v="39"/>
    <x v="31"/>
    <x v="163"/>
    <x v="0"/>
    <x v="26"/>
  </r>
  <r>
    <x v="71"/>
    <x v="8"/>
    <x v="64"/>
    <x v="23"/>
    <x v="6"/>
    <x v="38"/>
    <x v="12"/>
    <x v="12"/>
    <x v="123"/>
    <x v="0"/>
    <x v="0"/>
  </r>
  <r>
    <x v="72"/>
    <x v="0"/>
    <x v="65"/>
    <x v="16"/>
    <x v="0"/>
    <x v="42"/>
    <x v="37"/>
    <x v="12"/>
    <x v="164"/>
    <x v="1"/>
    <x v="1"/>
  </r>
  <r>
    <x v="73"/>
    <x v="3"/>
    <x v="65"/>
    <x v="42"/>
    <x v="6"/>
    <x v="31"/>
    <x v="12"/>
    <x v="1"/>
    <x v="165"/>
    <x v="1"/>
    <x v="2"/>
  </r>
  <r>
    <x v="74"/>
    <x v="8"/>
    <x v="66"/>
    <x v="43"/>
    <x v="1"/>
    <x v="65"/>
    <x v="54"/>
    <x v="8"/>
    <x v="166"/>
    <x v="2"/>
    <x v="3"/>
  </r>
  <r>
    <x v="75"/>
    <x v="2"/>
    <x v="67"/>
    <x v="44"/>
    <x v="4"/>
    <x v="50"/>
    <x v="43"/>
    <x v="2"/>
    <x v="154"/>
    <x v="3"/>
    <x v="4"/>
  </r>
  <r>
    <x v="75"/>
    <x v="2"/>
    <x v="67"/>
    <x v="44"/>
    <x v="5"/>
    <x v="66"/>
    <x v="44"/>
    <x v="22"/>
    <x v="167"/>
    <x v="1"/>
    <x v="5"/>
  </r>
  <r>
    <x v="75"/>
    <x v="2"/>
    <x v="67"/>
    <x v="44"/>
    <x v="6"/>
    <x v="13"/>
    <x v="12"/>
    <x v="22"/>
    <x v="85"/>
    <x v="4"/>
    <x v="6"/>
  </r>
  <r>
    <x v="76"/>
    <x v="4"/>
    <x v="68"/>
    <x v="45"/>
    <x v="5"/>
    <x v="19"/>
    <x v="18"/>
    <x v="11"/>
    <x v="168"/>
    <x v="1"/>
    <x v="7"/>
  </r>
  <r>
    <x v="76"/>
    <x v="4"/>
    <x v="68"/>
    <x v="45"/>
    <x v="6"/>
    <x v="31"/>
    <x v="12"/>
    <x v="21"/>
    <x v="169"/>
    <x v="1"/>
    <x v="8"/>
  </r>
  <r>
    <x v="76"/>
    <x v="4"/>
    <x v="68"/>
    <x v="45"/>
    <x v="3"/>
    <x v="54"/>
    <x v="45"/>
    <x v="12"/>
    <x v="45"/>
    <x v="3"/>
    <x v="9"/>
  </r>
  <r>
    <x v="76"/>
    <x v="4"/>
    <x v="68"/>
    <x v="45"/>
    <x v="0"/>
    <x v="21"/>
    <x v="19"/>
    <x v="4"/>
    <x v="170"/>
    <x v="5"/>
    <x v="10"/>
  </r>
  <r>
    <x v="76"/>
    <x v="4"/>
    <x v="68"/>
    <x v="45"/>
    <x v="4"/>
    <x v="46"/>
    <x v="22"/>
    <x v="32"/>
    <x v="171"/>
    <x v="4"/>
    <x v="11"/>
  </r>
  <r>
    <x v="77"/>
    <x v="5"/>
    <x v="69"/>
    <x v="44"/>
    <x v="4"/>
    <x v="63"/>
    <x v="52"/>
    <x v="7"/>
    <x v="56"/>
    <x v="4"/>
    <x v="12"/>
  </r>
  <r>
    <x v="77"/>
    <x v="5"/>
    <x v="69"/>
    <x v="44"/>
    <x v="3"/>
    <x v="43"/>
    <x v="38"/>
    <x v="0"/>
    <x v="85"/>
    <x v="1"/>
    <x v="13"/>
  </r>
  <r>
    <x v="77"/>
    <x v="5"/>
    <x v="69"/>
    <x v="44"/>
    <x v="2"/>
    <x v="3"/>
    <x v="3"/>
    <x v="3"/>
    <x v="3"/>
    <x v="3"/>
    <x v="14"/>
  </r>
  <r>
    <x v="77"/>
    <x v="5"/>
    <x v="69"/>
    <x v="44"/>
    <x v="0"/>
    <x v="12"/>
    <x v="11"/>
    <x v="22"/>
    <x v="66"/>
    <x v="3"/>
    <x v="15"/>
  </r>
  <r>
    <x v="77"/>
    <x v="5"/>
    <x v="69"/>
    <x v="44"/>
    <x v="0"/>
    <x v="2"/>
    <x v="34"/>
    <x v="4"/>
    <x v="172"/>
    <x v="0"/>
    <x v="16"/>
  </r>
  <r>
    <x v="78"/>
    <x v="2"/>
    <x v="70"/>
    <x v="46"/>
    <x v="4"/>
    <x v="62"/>
    <x v="51"/>
    <x v="23"/>
    <x v="173"/>
    <x v="2"/>
    <x v="17"/>
  </r>
  <r>
    <x v="78"/>
    <x v="2"/>
    <x v="70"/>
    <x v="46"/>
    <x v="1"/>
    <x v="8"/>
    <x v="7"/>
    <x v="16"/>
    <x v="162"/>
    <x v="0"/>
    <x v="18"/>
  </r>
  <r>
    <x v="78"/>
    <x v="2"/>
    <x v="70"/>
    <x v="46"/>
    <x v="6"/>
    <x v="48"/>
    <x v="41"/>
    <x v="13"/>
    <x v="174"/>
    <x v="1"/>
    <x v="19"/>
  </r>
  <r>
    <x v="79"/>
    <x v="7"/>
    <x v="71"/>
    <x v="14"/>
    <x v="6"/>
    <x v="18"/>
    <x v="17"/>
    <x v="9"/>
    <x v="22"/>
    <x v="1"/>
    <x v="20"/>
  </r>
  <r>
    <x v="79"/>
    <x v="7"/>
    <x v="71"/>
    <x v="14"/>
    <x v="0"/>
    <x v="0"/>
    <x v="6"/>
    <x v="13"/>
    <x v="175"/>
    <x v="2"/>
    <x v="21"/>
  </r>
  <r>
    <x v="79"/>
    <x v="7"/>
    <x v="71"/>
    <x v="14"/>
    <x v="3"/>
    <x v="34"/>
    <x v="30"/>
    <x v="5"/>
    <x v="176"/>
    <x v="1"/>
    <x v="22"/>
  </r>
  <r>
    <x v="79"/>
    <x v="7"/>
    <x v="71"/>
    <x v="14"/>
    <x v="3"/>
    <x v="64"/>
    <x v="53"/>
    <x v="12"/>
    <x v="157"/>
    <x v="5"/>
    <x v="23"/>
  </r>
  <r>
    <x v="80"/>
    <x v="2"/>
    <x v="72"/>
    <x v="47"/>
    <x v="0"/>
    <x v="21"/>
    <x v="19"/>
    <x v="3"/>
    <x v="177"/>
    <x v="3"/>
    <x v="24"/>
  </r>
  <r>
    <x v="80"/>
    <x v="2"/>
    <x v="72"/>
    <x v="47"/>
    <x v="4"/>
    <x v="6"/>
    <x v="6"/>
    <x v="4"/>
    <x v="178"/>
    <x v="2"/>
    <x v="25"/>
  </r>
  <r>
    <x v="80"/>
    <x v="2"/>
    <x v="72"/>
    <x v="47"/>
    <x v="5"/>
    <x v="56"/>
    <x v="11"/>
    <x v="1"/>
    <x v="179"/>
    <x v="0"/>
    <x v="26"/>
  </r>
  <r>
    <x v="81"/>
    <x v="2"/>
    <x v="73"/>
    <x v="20"/>
    <x v="5"/>
    <x v="49"/>
    <x v="42"/>
    <x v="1"/>
    <x v="180"/>
    <x v="0"/>
    <x v="0"/>
  </r>
  <r>
    <x v="81"/>
    <x v="2"/>
    <x v="73"/>
    <x v="20"/>
    <x v="3"/>
    <x v="34"/>
    <x v="30"/>
    <x v="26"/>
    <x v="181"/>
    <x v="1"/>
    <x v="1"/>
  </r>
  <r>
    <x v="81"/>
    <x v="2"/>
    <x v="73"/>
    <x v="20"/>
    <x v="6"/>
    <x v="67"/>
    <x v="55"/>
    <x v="8"/>
    <x v="182"/>
    <x v="1"/>
    <x v="2"/>
  </r>
  <r>
    <x v="81"/>
    <x v="2"/>
    <x v="73"/>
    <x v="20"/>
    <x v="1"/>
    <x v="33"/>
    <x v="29"/>
    <x v="0"/>
    <x v="50"/>
    <x v="2"/>
    <x v="3"/>
  </r>
  <r>
    <x v="82"/>
    <x v="3"/>
    <x v="74"/>
    <x v="28"/>
    <x v="5"/>
    <x v="68"/>
    <x v="56"/>
    <x v="13"/>
    <x v="183"/>
    <x v="3"/>
    <x v="4"/>
  </r>
  <r>
    <x v="82"/>
    <x v="3"/>
    <x v="74"/>
    <x v="28"/>
    <x v="0"/>
    <x v="2"/>
    <x v="34"/>
    <x v="9"/>
    <x v="184"/>
    <x v="1"/>
    <x v="5"/>
  </r>
  <r>
    <x v="83"/>
    <x v="4"/>
    <x v="74"/>
    <x v="48"/>
    <x v="7"/>
    <x v="55"/>
    <x v="46"/>
    <x v="6"/>
    <x v="185"/>
    <x v="4"/>
    <x v="6"/>
  </r>
  <r>
    <x v="84"/>
    <x v="3"/>
    <x v="75"/>
    <x v="49"/>
    <x v="3"/>
    <x v="59"/>
    <x v="48"/>
    <x v="4"/>
    <x v="186"/>
    <x v="1"/>
    <x v="7"/>
  </r>
  <r>
    <x v="84"/>
    <x v="3"/>
    <x v="75"/>
    <x v="49"/>
    <x v="1"/>
    <x v="1"/>
    <x v="44"/>
    <x v="1"/>
    <x v="166"/>
    <x v="1"/>
    <x v="8"/>
  </r>
  <r>
    <x v="84"/>
    <x v="3"/>
    <x v="75"/>
    <x v="49"/>
    <x v="5"/>
    <x v="69"/>
    <x v="57"/>
    <x v="16"/>
    <x v="120"/>
    <x v="3"/>
    <x v="9"/>
  </r>
  <r>
    <x v="85"/>
    <x v="0"/>
    <x v="76"/>
    <x v="16"/>
    <x v="2"/>
    <x v="3"/>
    <x v="3"/>
    <x v="1"/>
    <x v="82"/>
    <x v="5"/>
    <x v="10"/>
  </r>
  <r>
    <x v="85"/>
    <x v="0"/>
    <x v="76"/>
    <x v="16"/>
    <x v="5"/>
    <x v="27"/>
    <x v="16"/>
    <x v="1"/>
    <x v="32"/>
    <x v="4"/>
    <x v="11"/>
  </r>
  <r>
    <x v="85"/>
    <x v="0"/>
    <x v="76"/>
    <x v="16"/>
    <x v="0"/>
    <x v="42"/>
    <x v="37"/>
    <x v="4"/>
    <x v="187"/>
    <x v="4"/>
    <x v="12"/>
  </r>
  <r>
    <x v="86"/>
    <x v="6"/>
    <x v="77"/>
    <x v="3"/>
    <x v="1"/>
    <x v="65"/>
    <x v="54"/>
    <x v="26"/>
    <x v="167"/>
    <x v="1"/>
    <x v="13"/>
  </r>
  <r>
    <x v="86"/>
    <x v="6"/>
    <x v="77"/>
    <x v="3"/>
    <x v="5"/>
    <x v="56"/>
    <x v="11"/>
    <x v="1"/>
    <x v="179"/>
    <x v="3"/>
    <x v="14"/>
  </r>
  <r>
    <x v="87"/>
    <x v="8"/>
    <x v="78"/>
    <x v="34"/>
    <x v="6"/>
    <x v="18"/>
    <x v="17"/>
    <x v="25"/>
    <x v="188"/>
    <x v="3"/>
    <x v="15"/>
  </r>
  <r>
    <x v="87"/>
    <x v="8"/>
    <x v="78"/>
    <x v="34"/>
    <x v="0"/>
    <x v="12"/>
    <x v="11"/>
    <x v="9"/>
    <x v="189"/>
    <x v="0"/>
    <x v="16"/>
  </r>
  <r>
    <x v="87"/>
    <x v="8"/>
    <x v="78"/>
    <x v="34"/>
    <x v="0"/>
    <x v="26"/>
    <x v="24"/>
    <x v="7"/>
    <x v="31"/>
    <x v="2"/>
    <x v="17"/>
  </r>
  <r>
    <x v="87"/>
    <x v="8"/>
    <x v="78"/>
    <x v="34"/>
    <x v="2"/>
    <x v="4"/>
    <x v="4"/>
    <x v="33"/>
    <x v="190"/>
    <x v="0"/>
    <x v="18"/>
  </r>
  <r>
    <x v="88"/>
    <x v="8"/>
    <x v="79"/>
    <x v="50"/>
    <x v="4"/>
    <x v="62"/>
    <x v="51"/>
    <x v="27"/>
    <x v="191"/>
    <x v="1"/>
    <x v="19"/>
  </r>
  <r>
    <x v="89"/>
    <x v="2"/>
    <x v="80"/>
    <x v="17"/>
    <x v="1"/>
    <x v="70"/>
    <x v="58"/>
    <x v="4"/>
    <x v="39"/>
    <x v="1"/>
    <x v="20"/>
  </r>
  <r>
    <x v="89"/>
    <x v="2"/>
    <x v="80"/>
    <x v="17"/>
    <x v="5"/>
    <x v="68"/>
    <x v="56"/>
    <x v="23"/>
    <x v="192"/>
    <x v="2"/>
    <x v="21"/>
  </r>
  <r>
    <x v="89"/>
    <x v="2"/>
    <x v="80"/>
    <x v="17"/>
    <x v="3"/>
    <x v="20"/>
    <x v="17"/>
    <x v="8"/>
    <x v="20"/>
    <x v="1"/>
    <x v="22"/>
  </r>
  <r>
    <x v="89"/>
    <x v="2"/>
    <x v="80"/>
    <x v="17"/>
    <x v="3"/>
    <x v="28"/>
    <x v="25"/>
    <x v="19"/>
    <x v="193"/>
    <x v="5"/>
    <x v="23"/>
  </r>
  <r>
    <x v="89"/>
    <x v="2"/>
    <x v="80"/>
    <x v="17"/>
    <x v="0"/>
    <x v="2"/>
    <x v="34"/>
    <x v="9"/>
    <x v="184"/>
    <x v="3"/>
    <x v="24"/>
  </r>
  <r>
    <x v="90"/>
    <x v="2"/>
    <x v="81"/>
    <x v="37"/>
    <x v="7"/>
    <x v="35"/>
    <x v="31"/>
    <x v="8"/>
    <x v="194"/>
    <x v="2"/>
    <x v="25"/>
  </r>
  <r>
    <x v="90"/>
    <x v="2"/>
    <x v="81"/>
    <x v="37"/>
    <x v="3"/>
    <x v="34"/>
    <x v="30"/>
    <x v="6"/>
    <x v="195"/>
    <x v="0"/>
    <x v="26"/>
  </r>
  <r>
    <x v="91"/>
    <x v="7"/>
    <x v="82"/>
    <x v="49"/>
    <x v="4"/>
    <x v="62"/>
    <x v="51"/>
    <x v="1"/>
    <x v="196"/>
    <x v="0"/>
    <x v="0"/>
  </r>
  <r>
    <x v="91"/>
    <x v="7"/>
    <x v="82"/>
    <x v="49"/>
    <x v="7"/>
    <x v="35"/>
    <x v="31"/>
    <x v="21"/>
    <x v="197"/>
    <x v="1"/>
    <x v="1"/>
  </r>
  <r>
    <x v="91"/>
    <x v="7"/>
    <x v="82"/>
    <x v="49"/>
    <x v="5"/>
    <x v="29"/>
    <x v="26"/>
    <x v="19"/>
    <x v="198"/>
    <x v="1"/>
    <x v="2"/>
  </r>
  <r>
    <x v="92"/>
    <x v="5"/>
    <x v="83"/>
    <x v="48"/>
    <x v="3"/>
    <x v="59"/>
    <x v="48"/>
    <x v="8"/>
    <x v="199"/>
    <x v="2"/>
    <x v="3"/>
  </r>
  <r>
    <x v="92"/>
    <x v="5"/>
    <x v="83"/>
    <x v="48"/>
    <x v="3"/>
    <x v="5"/>
    <x v="5"/>
    <x v="0"/>
    <x v="200"/>
    <x v="3"/>
    <x v="4"/>
  </r>
  <r>
    <x v="92"/>
    <x v="5"/>
    <x v="83"/>
    <x v="48"/>
    <x v="6"/>
    <x v="40"/>
    <x v="35"/>
    <x v="4"/>
    <x v="201"/>
    <x v="1"/>
    <x v="5"/>
  </r>
  <r>
    <x v="93"/>
    <x v="8"/>
    <x v="83"/>
    <x v="51"/>
    <x v="0"/>
    <x v="10"/>
    <x v="9"/>
    <x v="26"/>
    <x v="202"/>
    <x v="4"/>
    <x v="6"/>
  </r>
  <r>
    <x v="93"/>
    <x v="8"/>
    <x v="83"/>
    <x v="51"/>
    <x v="0"/>
    <x v="21"/>
    <x v="19"/>
    <x v="3"/>
    <x v="177"/>
    <x v="1"/>
    <x v="7"/>
  </r>
  <r>
    <x v="94"/>
    <x v="2"/>
    <x v="84"/>
    <x v="17"/>
    <x v="6"/>
    <x v="18"/>
    <x v="17"/>
    <x v="23"/>
    <x v="50"/>
    <x v="1"/>
    <x v="8"/>
  </r>
  <r>
    <x v="94"/>
    <x v="2"/>
    <x v="84"/>
    <x v="17"/>
    <x v="0"/>
    <x v="12"/>
    <x v="11"/>
    <x v="34"/>
    <x v="203"/>
    <x v="3"/>
    <x v="9"/>
  </r>
  <r>
    <x v="94"/>
    <x v="2"/>
    <x v="84"/>
    <x v="17"/>
    <x v="3"/>
    <x v="20"/>
    <x v="17"/>
    <x v="4"/>
    <x v="125"/>
    <x v="5"/>
    <x v="10"/>
  </r>
  <r>
    <x v="94"/>
    <x v="2"/>
    <x v="84"/>
    <x v="17"/>
    <x v="7"/>
    <x v="16"/>
    <x v="15"/>
    <x v="4"/>
    <x v="204"/>
    <x v="4"/>
    <x v="11"/>
  </r>
  <r>
    <x v="95"/>
    <x v="2"/>
    <x v="85"/>
    <x v="26"/>
    <x v="1"/>
    <x v="58"/>
    <x v="47"/>
    <x v="13"/>
    <x v="205"/>
    <x v="4"/>
    <x v="12"/>
  </r>
  <r>
    <x v="95"/>
    <x v="2"/>
    <x v="85"/>
    <x v="26"/>
    <x v="5"/>
    <x v="56"/>
    <x v="11"/>
    <x v="22"/>
    <x v="66"/>
    <x v="1"/>
    <x v="13"/>
  </r>
  <r>
    <x v="95"/>
    <x v="2"/>
    <x v="85"/>
    <x v="26"/>
    <x v="6"/>
    <x v="38"/>
    <x v="12"/>
    <x v="6"/>
    <x v="53"/>
    <x v="3"/>
    <x v="14"/>
  </r>
  <r>
    <x v="96"/>
    <x v="2"/>
    <x v="86"/>
    <x v="19"/>
    <x v="4"/>
    <x v="62"/>
    <x v="51"/>
    <x v="5"/>
    <x v="206"/>
    <x v="3"/>
    <x v="15"/>
  </r>
  <r>
    <x v="96"/>
    <x v="2"/>
    <x v="86"/>
    <x v="19"/>
    <x v="4"/>
    <x v="71"/>
    <x v="59"/>
    <x v="21"/>
    <x v="207"/>
    <x v="0"/>
    <x v="16"/>
  </r>
  <r>
    <x v="97"/>
    <x v="7"/>
    <x v="87"/>
    <x v="21"/>
    <x v="4"/>
    <x v="71"/>
    <x v="59"/>
    <x v="21"/>
    <x v="207"/>
    <x v="2"/>
    <x v="17"/>
  </r>
  <r>
    <x v="97"/>
    <x v="7"/>
    <x v="87"/>
    <x v="21"/>
    <x v="5"/>
    <x v="49"/>
    <x v="42"/>
    <x v="32"/>
    <x v="208"/>
    <x v="0"/>
    <x v="18"/>
  </r>
  <r>
    <x v="97"/>
    <x v="7"/>
    <x v="87"/>
    <x v="21"/>
    <x v="1"/>
    <x v="1"/>
    <x v="44"/>
    <x v="3"/>
    <x v="8"/>
    <x v="1"/>
    <x v="19"/>
  </r>
  <r>
    <x v="98"/>
    <x v="3"/>
    <x v="88"/>
    <x v="13"/>
    <x v="7"/>
    <x v="35"/>
    <x v="31"/>
    <x v="20"/>
    <x v="209"/>
    <x v="1"/>
    <x v="20"/>
  </r>
  <r>
    <x v="98"/>
    <x v="3"/>
    <x v="88"/>
    <x v="13"/>
    <x v="1"/>
    <x v="33"/>
    <x v="29"/>
    <x v="8"/>
    <x v="125"/>
    <x v="2"/>
    <x v="21"/>
  </r>
  <r>
    <x v="99"/>
    <x v="2"/>
    <x v="89"/>
    <x v="52"/>
    <x v="5"/>
    <x v="66"/>
    <x v="44"/>
    <x v="1"/>
    <x v="166"/>
    <x v="1"/>
    <x v="22"/>
  </r>
  <r>
    <x v="99"/>
    <x v="2"/>
    <x v="89"/>
    <x v="52"/>
    <x v="6"/>
    <x v="13"/>
    <x v="12"/>
    <x v="13"/>
    <x v="210"/>
    <x v="5"/>
    <x v="23"/>
  </r>
  <r>
    <x v="99"/>
    <x v="2"/>
    <x v="89"/>
    <x v="52"/>
    <x v="3"/>
    <x v="37"/>
    <x v="32"/>
    <x v="22"/>
    <x v="211"/>
    <x v="3"/>
    <x v="24"/>
  </r>
  <r>
    <x v="99"/>
    <x v="2"/>
    <x v="89"/>
    <x v="52"/>
    <x v="6"/>
    <x v="48"/>
    <x v="41"/>
    <x v="7"/>
    <x v="116"/>
    <x v="2"/>
    <x v="25"/>
  </r>
  <r>
    <x v="100"/>
    <x v="2"/>
    <x v="90"/>
    <x v="35"/>
    <x v="6"/>
    <x v="52"/>
    <x v="12"/>
    <x v="6"/>
    <x v="53"/>
    <x v="0"/>
    <x v="26"/>
  </r>
  <r>
    <x v="100"/>
    <x v="2"/>
    <x v="90"/>
    <x v="35"/>
    <x v="1"/>
    <x v="70"/>
    <x v="58"/>
    <x v="9"/>
    <x v="212"/>
    <x v="0"/>
    <x v="0"/>
  </r>
  <r>
    <x v="101"/>
    <x v="8"/>
    <x v="91"/>
    <x v="20"/>
    <x v="7"/>
    <x v="55"/>
    <x v="46"/>
    <x v="23"/>
    <x v="213"/>
    <x v="1"/>
    <x v="1"/>
  </r>
  <r>
    <x v="102"/>
    <x v="1"/>
    <x v="92"/>
    <x v="53"/>
    <x v="5"/>
    <x v="72"/>
    <x v="60"/>
    <x v="6"/>
    <x v="214"/>
    <x v="1"/>
    <x v="2"/>
  </r>
  <r>
    <x v="102"/>
    <x v="1"/>
    <x v="92"/>
    <x v="53"/>
    <x v="0"/>
    <x v="60"/>
    <x v="49"/>
    <x v="27"/>
    <x v="215"/>
    <x v="2"/>
    <x v="3"/>
  </r>
  <r>
    <x v="103"/>
    <x v="5"/>
    <x v="92"/>
    <x v="9"/>
    <x v="6"/>
    <x v="67"/>
    <x v="55"/>
    <x v="8"/>
    <x v="182"/>
    <x v="3"/>
    <x v="4"/>
  </r>
  <r>
    <x v="103"/>
    <x v="5"/>
    <x v="92"/>
    <x v="9"/>
    <x v="3"/>
    <x v="5"/>
    <x v="5"/>
    <x v="35"/>
    <x v="216"/>
    <x v="1"/>
    <x v="5"/>
  </r>
  <r>
    <x v="103"/>
    <x v="5"/>
    <x v="92"/>
    <x v="9"/>
    <x v="4"/>
    <x v="45"/>
    <x v="40"/>
    <x v="36"/>
    <x v="217"/>
    <x v="4"/>
    <x v="6"/>
  </r>
  <r>
    <x v="103"/>
    <x v="5"/>
    <x v="92"/>
    <x v="9"/>
    <x v="4"/>
    <x v="6"/>
    <x v="6"/>
    <x v="1"/>
    <x v="19"/>
    <x v="1"/>
    <x v="7"/>
  </r>
  <r>
    <x v="104"/>
    <x v="3"/>
    <x v="93"/>
    <x v="47"/>
    <x v="6"/>
    <x v="15"/>
    <x v="14"/>
    <x v="1"/>
    <x v="114"/>
    <x v="1"/>
    <x v="8"/>
  </r>
  <r>
    <x v="104"/>
    <x v="3"/>
    <x v="93"/>
    <x v="47"/>
    <x v="7"/>
    <x v="55"/>
    <x v="46"/>
    <x v="8"/>
    <x v="218"/>
    <x v="3"/>
    <x v="9"/>
  </r>
  <r>
    <x v="105"/>
    <x v="8"/>
    <x v="94"/>
    <x v="54"/>
    <x v="0"/>
    <x v="0"/>
    <x v="6"/>
    <x v="0"/>
    <x v="121"/>
    <x v="5"/>
    <x v="10"/>
  </r>
  <r>
    <x v="105"/>
    <x v="8"/>
    <x v="94"/>
    <x v="54"/>
    <x v="6"/>
    <x v="67"/>
    <x v="55"/>
    <x v="13"/>
    <x v="219"/>
    <x v="4"/>
    <x v="11"/>
  </r>
  <r>
    <x v="106"/>
    <x v="6"/>
    <x v="95"/>
    <x v="43"/>
    <x v="6"/>
    <x v="52"/>
    <x v="12"/>
    <x v="0"/>
    <x v="220"/>
    <x v="4"/>
    <x v="12"/>
  </r>
  <r>
    <x v="106"/>
    <x v="6"/>
    <x v="95"/>
    <x v="43"/>
    <x v="7"/>
    <x v="39"/>
    <x v="33"/>
    <x v="22"/>
    <x v="221"/>
    <x v="1"/>
    <x v="13"/>
  </r>
  <r>
    <x v="107"/>
    <x v="1"/>
    <x v="96"/>
    <x v="55"/>
    <x v="6"/>
    <x v="15"/>
    <x v="14"/>
    <x v="9"/>
    <x v="222"/>
    <x v="3"/>
    <x v="14"/>
  </r>
  <r>
    <x v="107"/>
    <x v="1"/>
    <x v="96"/>
    <x v="55"/>
    <x v="1"/>
    <x v="8"/>
    <x v="7"/>
    <x v="9"/>
    <x v="223"/>
    <x v="3"/>
    <x v="15"/>
  </r>
  <r>
    <x v="108"/>
    <x v="1"/>
    <x v="97"/>
    <x v="35"/>
    <x v="0"/>
    <x v="12"/>
    <x v="11"/>
    <x v="12"/>
    <x v="79"/>
    <x v="0"/>
    <x v="16"/>
  </r>
  <r>
    <x v="108"/>
    <x v="1"/>
    <x v="97"/>
    <x v="35"/>
    <x v="7"/>
    <x v="16"/>
    <x v="15"/>
    <x v="0"/>
    <x v="224"/>
    <x v="2"/>
    <x v="17"/>
  </r>
  <r>
    <x v="108"/>
    <x v="1"/>
    <x v="97"/>
    <x v="35"/>
    <x v="0"/>
    <x v="60"/>
    <x v="49"/>
    <x v="8"/>
    <x v="225"/>
    <x v="0"/>
    <x v="18"/>
  </r>
  <r>
    <x v="109"/>
    <x v="5"/>
    <x v="98"/>
    <x v="28"/>
    <x v="3"/>
    <x v="41"/>
    <x v="36"/>
    <x v="12"/>
    <x v="226"/>
    <x v="1"/>
    <x v="19"/>
  </r>
  <r>
    <x v="109"/>
    <x v="5"/>
    <x v="98"/>
    <x v="28"/>
    <x v="5"/>
    <x v="68"/>
    <x v="56"/>
    <x v="16"/>
    <x v="227"/>
    <x v="1"/>
    <x v="20"/>
  </r>
  <r>
    <x v="109"/>
    <x v="5"/>
    <x v="98"/>
    <x v="28"/>
    <x v="0"/>
    <x v="11"/>
    <x v="10"/>
    <x v="26"/>
    <x v="228"/>
    <x v="2"/>
    <x v="21"/>
  </r>
  <r>
    <x v="110"/>
    <x v="0"/>
    <x v="99"/>
    <x v="53"/>
    <x v="6"/>
    <x v="15"/>
    <x v="14"/>
    <x v="1"/>
    <x v="114"/>
    <x v="1"/>
    <x v="22"/>
  </r>
  <r>
    <x v="110"/>
    <x v="0"/>
    <x v="99"/>
    <x v="53"/>
    <x v="6"/>
    <x v="53"/>
    <x v="44"/>
    <x v="1"/>
    <x v="166"/>
    <x v="5"/>
    <x v="23"/>
  </r>
  <r>
    <x v="110"/>
    <x v="0"/>
    <x v="99"/>
    <x v="53"/>
    <x v="3"/>
    <x v="20"/>
    <x v="17"/>
    <x v="8"/>
    <x v="20"/>
    <x v="3"/>
    <x v="24"/>
  </r>
  <r>
    <x v="111"/>
    <x v="0"/>
    <x v="100"/>
    <x v="56"/>
    <x v="5"/>
    <x v="19"/>
    <x v="18"/>
    <x v="34"/>
    <x v="229"/>
    <x v="2"/>
    <x v="25"/>
  </r>
  <r>
    <x v="111"/>
    <x v="0"/>
    <x v="100"/>
    <x v="56"/>
    <x v="0"/>
    <x v="12"/>
    <x v="11"/>
    <x v="21"/>
    <x v="230"/>
    <x v="0"/>
    <x v="26"/>
  </r>
  <r>
    <x v="111"/>
    <x v="0"/>
    <x v="100"/>
    <x v="56"/>
    <x v="0"/>
    <x v="11"/>
    <x v="10"/>
    <x v="32"/>
    <x v="231"/>
    <x v="0"/>
    <x v="0"/>
  </r>
  <r>
    <x v="112"/>
    <x v="2"/>
    <x v="101"/>
    <x v="15"/>
    <x v="2"/>
    <x v="44"/>
    <x v="39"/>
    <x v="12"/>
    <x v="232"/>
    <x v="1"/>
    <x v="1"/>
  </r>
  <r>
    <x v="112"/>
    <x v="2"/>
    <x v="101"/>
    <x v="15"/>
    <x v="7"/>
    <x v="39"/>
    <x v="33"/>
    <x v="5"/>
    <x v="233"/>
    <x v="1"/>
    <x v="2"/>
  </r>
  <r>
    <x v="112"/>
    <x v="2"/>
    <x v="101"/>
    <x v="15"/>
    <x v="6"/>
    <x v="67"/>
    <x v="55"/>
    <x v="1"/>
    <x v="234"/>
    <x v="2"/>
    <x v="3"/>
  </r>
  <r>
    <x v="112"/>
    <x v="2"/>
    <x v="101"/>
    <x v="15"/>
    <x v="5"/>
    <x v="14"/>
    <x v="13"/>
    <x v="5"/>
    <x v="203"/>
    <x v="3"/>
    <x v="4"/>
  </r>
  <r>
    <x v="112"/>
    <x v="2"/>
    <x v="101"/>
    <x v="15"/>
    <x v="7"/>
    <x v="55"/>
    <x v="46"/>
    <x v="19"/>
    <x v="235"/>
    <x v="1"/>
    <x v="5"/>
  </r>
  <r>
    <x v="113"/>
    <x v="5"/>
    <x v="101"/>
    <x v="21"/>
    <x v="6"/>
    <x v="13"/>
    <x v="12"/>
    <x v="37"/>
    <x v="236"/>
    <x v="4"/>
    <x v="6"/>
  </r>
  <r>
    <x v="113"/>
    <x v="5"/>
    <x v="101"/>
    <x v="21"/>
    <x v="0"/>
    <x v="11"/>
    <x v="10"/>
    <x v="38"/>
    <x v="237"/>
    <x v="1"/>
    <x v="7"/>
  </r>
  <r>
    <x v="114"/>
    <x v="3"/>
    <x v="102"/>
    <x v="48"/>
    <x v="5"/>
    <x v="66"/>
    <x v="44"/>
    <x v="13"/>
    <x v="203"/>
    <x v="1"/>
    <x v="8"/>
  </r>
  <r>
    <x v="114"/>
    <x v="3"/>
    <x v="102"/>
    <x v="48"/>
    <x v="2"/>
    <x v="4"/>
    <x v="4"/>
    <x v="8"/>
    <x v="238"/>
    <x v="3"/>
    <x v="9"/>
  </r>
  <r>
    <x v="114"/>
    <x v="3"/>
    <x v="102"/>
    <x v="48"/>
    <x v="7"/>
    <x v="55"/>
    <x v="46"/>
    <x v="23"/>
    <x v="213"/>
    <x v="5"/>
    <x v="10"/>
  </r>
  <r>
    <x v="115"/>
    <x v="2"/>
    <x v="103"/>
    <x v="57"/>
    <x v="0"/>
    <x v="12"/>
    <x v="11"/>
    <x v="8"/>
    <x v="14"/>
    <x v="4"/>
    <x v="11"/>
  </r>
  <r>
    <x v="115"/>
    <x v="2"/>
    <x v="103"/>
    <x v="57"/>
    <x v="6"/>
    <x v="48"/>
    <x v="41"/>
    <x v="0"/>
    <x v="239"/>
    <x v="4"/>
    <x v="12"/>
  </r>
  <r>
    <x v="115"/>
    <x v="2"/>
    <x v="103"/>
    <x v="57"/>
    <x v="6"/>
    <x v="38"/>
    <x v="12"/>
    <x v="0"/>
    <x v="220"/>
    <x v="1"/>
    <x v="13"/>
  </r>
  <r>
    <x v="116"/>
    <x v="5"/>
    <x v="103"/>
    <x v="58"/>
    <x v="0"/>
    <x v="60"/>
    <x v="49"/>
    <x v="12"/>
    <x v="124"/>
    <x v="3"/>
    <x v="14"/>
  </r>
  <r>
    <x v="116"/>
    <x v="5"/>
    <x v="103"/>
    <x v="58"/>
    <x v="0"/>
    <x v="42"/>
    <x v="37"/>
    <x v="2"/>
    <x v="240"/>
    <x v="3"/>
    <x v="15"/>
  </r>
  <r>
    <x v="117"/>
    <x v="3"/>
    <x v="104"/>
    <x v="59"/>
    <x v="0"/>
    <x v="0"/>
    <x v="6"/>
    <x v="23"/>
    <x v="18"/>
    <x v="0"/>
    <x v="16"/>
  </r>
  <r>
    <x v="118"/>
    <x v="6"/>
    <x v="105"/>
    <x v="60"/>
    <x v="4"/>
    <x v="6"/>
    <x v="6"/>
    <x v="2"/>
    <x v="241"/>
    <x v="2"/>
    <x v="17"/>
  </r>
  <r>
    <x v="118"/>
    <x v="6"/>
    <x v="105"/>
    <x v="60"/>
    <x v="4"/>
    <x v="23"/>
    <x v="21"/>
    <x v="2"/>
    <x v="242"/>
    <x v="0"/>
    <x v="18"/>
  </r>
  <r>
    <x v="119"/>
    <x v="8"/>
    <x v="105"/>
    <x v="61"/>
    <x v="6"/>
    <x v="53"/>
    <x v="44"/>
    <x v="20"/>
    <x v="18"/>
    <x v="1"/>
    <x v="19"/>
  </r>
  <r>
    <x v="119"/>
    <x v="8"/>
    <x v="105"/>
    <x v="61"/>
    <x v="7"/>
    <x v="55"/>
    <x v="46"/>
    <x v="27"/>
    <x v="243"/>
    <x v="1"/>
    <x v="20"/>
  </r>
  <r>
    <x v="119"/>
    <x v="8"/>
    <x v="105"/>
    <x v="61"/>
    <x v="4"/>
    <x v="6"/>
    <x v="6"/>
    <x v="6"/>
    <x v="7"/>
    <x v="2"/>
    <x v="21"/>
  </r>
  <r>
    <x v="119"/>
    <x v="8"/>
    <x v="105"/>
    <x v="61"/>
    <x v="4"/>
    <x v="23"/>
    <x v="21"/>
    <x v="25"/>
    <x v="244"/>
    <x v="1"/>
    <x v="22"/>
  </r>
  <r>
    <x v="120"/>
    <x v="7"/>
    <x v="106"/>
    <x v="9"/>
    <x v="5"/>
    <x v="27"/>
    <x v="16"/>
    <x v="2"/>
    <x v="66"/>
    <x v="5"/>
    <x v="23"/>
  </r>
  <r>
    <x v="120"/>
    <x v="7"/>
    <x v="106"/>
    <x v="9"/>
    <x v="2"/>
    <x v="44"/>
    <x v="39"/>
    <x v="35"/>
    <x v="245"/>
    <x v="3"/>
    <x v="24"/>
  </r>
  <r>
    <x v="120"/>
    <x v="7"/>
    <x v="106"/>
    <x v="9"/>
    <x v="1"/>
    <x v="8"/>
    <x v="7"/>
    <x v="9"/>
    <x v="223"/>
    <x v="2"/>
    <x v="25"/>
  </r>
  <r>
    <x v="120"/>
    <x v="7"/>
    <x v="106"/>
    <x v="9"/>
    <x v="1"/>
    <x v="58"/>
    <x v="47"/>
    <x v="5"/>
    <x v="246"/>
    <x v="0"/>
    <x v="26"/>
  </r>
  <r>
    <x v="121"/>
    <x v="6"/>
    <x v="107"/>
    <x v="20"/>
    <x v="7"/>
    <x v="39"/>
    <x v="33"/>
    <x v="8"/>
    <x v="247"/>
    <x v="0"/>
    <x v="0"/>
  </r>
  <r>
    <x v="121"/>
    <x v="6"/>
    <x v="107"/>
    <x v="20"/>
    <x v="1"/>
    <x v="33"/>
    <x v="29"/>
    <x v="27"/>
    <x v="248"/>
    <x v="1"/>
    <x v="1"/>
  </r>
  <r>
    <x v="122"/>
    <x v="1"/>
    <x v="108"/>
    <x v="5"/>
    <x v="6"/>
    <x v="52"/>
    <x v="12"/>
    <x v="6"/>
    <x v="53"/>
    <x v="1"/>
    <x v="2"/>
  </r>
  <r>
    <x v="122"/>
    <x v="1"/>
    <x v="108"/>
    <x v="5"/>
    <x v="1"/>
    <x v="58"/>
    <x v="47"/>
    <x v="12"/>
    <x v="249"/>
    <x v="2"/>
    <x v="3"/>
  </r>
  <r>
    <x v="122"/>
    <x v="1"/>
    <x v="108"/>
    <x v="5"/>
    <x v="2"/>
    <x v="17"/>
    <x v="16"/>
    <x v="8"/>
    <x v="38"/>
    <x v="3"/>
    <x v="4"/>
  </r>
  <r>
    <x v="123"/>
    <x v="5"/>
    <x v="108"/>
    <x v="53"/>
    <x v="3"/>
    <x v="20"/>
    <x v="17"/>
    <x v="7"/>
    <x v="250"/>
    <x v="1"/>
    <x v="5"/>
  </r>
  <r>
    <x v="124"/>
    <x v="0"/>
    <x v="109"/>
    <x v="62"/>
    <x v="5"/>
    <x v="9"/>
    <x v="8"/>
    <x v="0"/>
    <x v="236"/>
    <x v="4"/>
    <x v="6"/>
  </r>
  <r>
    <x v="124"/>
    <x v="0"/>
    <x v="109"/>
    <x v="62"/>
    <x v="6"/>
    <x v="67"/>
    <x v="55"/>
    <x v="4"/>
    <x v="251"/>
    <x v="1"/>
    <x v="7"/>
  </r>
  <r>
    <x v="124"/>
    <x v="0"/>
    <x v="109"/>
    <x v="62"/>
    <x v="0"/>
    <x v="11"/>
    <x v="10"/>
    <x v="21"/>
    <x v="252"/>
    <x v="1"/>
    <x v="8"/>
  </r>
  <r>
    <x v="124"/>
    <x v="0"/>
    <x v="109"/>
    <x v="62"/>
    <x v="0"/>
    <x v="2"/>
    <x v="34"/>
    <x v="10"/>
    <x v="253"/>
    <x v="3"/>
    <x v="9"/>
  </r>
  <r>
    <x v="125"/>
    <x v="2"/>
    <x v="110"/>
    <x v="34"/>
    <x v="3"/>
    <x v="64"/>
    <x v="53"/>
    <x v="32"/>
    <x v="238"/>
    <x v="5"/>
    <x v="10"/>
  </r>
  <r>
    <x v="125"/>
    <x v="2"/>
    <x v="110"/>
    <x v="34"/>
    <x v="0"/>
    <x v="42"/>
    <x v="37"/>
    <x v="13"/>
    <x v="254"/>
    <x v="4"/>
    <x v="11"/>
  </r>
  <r>
    <x v="126"/>
    <x v="5"/>
    <x v="110"/>
    <x v="63"/>
    <x v="0"/>
    <x v="12"/>
    <x v="11"/>
    <x v="12"/>
    <x v="79"/>
    <x v="4"/>
    <x v="12"/>
  </r>
  <r>
    <x v="126"/>
    <x v="5"/>
    <x v="110"/>
    <x v="63"/>
    <x v="3"/>
    <x v="64"/>
    <x v="53"/>
    <x v="6"/>
    <x v="255"/>
    <x v="1"/>
    <x v="13"/>
  </r>
  <r>
    <x v="127"/>
    <x v="3"/>
    <x v="111"/>
    <x v="64"/>
    <x v="2"/>
    <x v="3"/>
    <x v="3"/>
    <x v="6"/>
    <x v="256"/>
    <x v="3"/>
    <x v="14"/>
  </r>
  <r>
    <x v="127"/>
    <x v="3"/>
    <x v="111"/>
    <x v="64"/>
    <x v="7"/>
    <x v="55"/>
    <x v="46"/>
    <x v="1"/>
    <x v="103"/>
    <x v="3"/>
    <x v="15"/>
  </r>
  <r>
    <x v="128"/>
    <x v="5"/>
    <x v="112"/>
    <x v="49"/>
    <x v="0"/>
    <x v="12"/>
    <x v="11"/>
    <x v="10"/>
    <x v="257"/>
    <x v="0"/>
    <x v="16"/>
  </r>
  <r>
    <x v="129"/>
    <x v="5"/>
    <x v="112"/>
    <x v="56"/>
    <x v="2"/>
    <x v="44"/>
    <x v="39"/>
    <x v="8"/>
    <x v="74"/>
    <x v="2"/>
    <x v="17"/>
  </r>
  <r>
    <x v="129"/>
    <x v="5"/>
    <x v="112"/>
    <x v="56"/>
    <x v="6"/>
    <x v="13"/>
    <x v="12"/>
    <x v="8"/>
    <x v="39"/>
    <x v="0"/>
    <x v="18"/>
  </r>
  <r>
    <x v="130"/>
    <x v="0"/>
    <x v="113"/>
    <x v="14"/>
    <x v="0"/>
    <x v="42"/>
    <x v="37"/>
    <x v="7"/>
    <x v="258"/>
    <x v="1"/>
    <x v="19"/>
  </r>
  <r>
    <x v="131"/>
    <x v="7"/>
    <x v="114"/>
    <x v="12"/>
    <x v="3"/>
    <x v="5"/>
    <x v="5"/>
    <x v="26"/>
    <x v="259"/>
    <x v="1"/>
    <x v="20"/>
  </r>
  <r>
    <x v="131"/>
    <x v="7"/>
    <x v="114"/>
    <x v="12"/>
    <x v="4"/>
    <x v="46"/>
    <x v="22"/>
    <x v="16"/>
    <x v="260"/>
    <x v="2"/>
    <x v="21"/>
  </r>
  <r>
    <x v="131"/>
    <x v="7"/>
    <x v="114"/>
    <x v="12"/>
    <x v="4"/>
    <x v="6"/>
    <x v="6"/>
    <x v="8"/>
    <x v="10"/>
    <x v="1"/>
    <x v="22"/>
  </r>
  <r>
    <x v="132"/>
    <x v="6"/>
    <x v="115"/>
    <x v="34"/>
    <x v="3"/>
    <x v="34"/>
    <x v="30"/>
    <x v="27"/>
    <x v="261"/>
    <x v="5"/>
    <x v="23"/>
  </r>
  <r>
    <x v="132"/>
    <x v="6"/>
    <x v="115"/>
    <x v="34"/>
    <x v="7"/>
    <x v="22"/>
    <x v="20"/>
    <x v="8"/>
    <x v="153"/>
    <x v="3"/>
    <x v="24"/>
  </r>
  <r>
    <x v="132"/>
    <x v="6"/>
    <x v="115"/>
    <x v="34"/>
    <x v="0"/>
    <x v="11"/>
    <x v="10"/>
    <x v="7"/>
    <x v="262"/>
    <x v="2"/>
    <x v="25"/>
  </r>
  <r>
    <x v="132"/>
    <x v="6"/>
    <x v="115"/>
    <x v="34"/>
    <x v="6"/>
    <x v="30"/>
    <x v="27"/>
    <x v="12"/>
    <x v="41"/>
    <x v="0"/>
    <x v="26"/>
  </r>
  <r>
    <x v="133"/>
    <x v="3"/>
    <x v="115"/>
    <x v="28"/>
    <x v="2"/>
    <x v="17"/>
    <x v="16"/>
    <x v="31"/>
    <x v="166"/>
    <x v="0"/>
    <x v="0"/>
  </r>
  <r>
    <x v="134"/>
    <x v="2"/>
    <x v="116"/>
    <x v="9"/>
    <x v="4"/>
    <x v="25"/>
    <x v="23"/>
    <x v="39"/>
    <x v="94"/>
    <x v="1"/>
    <x v="1"/>
  </r>
  <r>
    <x v="134"/>
    <x v="2"/>
    <x v="116"/>
    <x v="9"/>
    <x v="3"/>
    <x v="59"/>
    <x v="48"/>
    <x v="3"/>
    <x v="263"/>
    <x v="1"/>
    <x v="2"/>
  </r>
  <r>
    <x v="134"/>
    <x v="2"/>
    <x v="116"/>
    <x v="9"/>
    <x v="7"/>
    <x v="39"/>
    <x v="33"/>
    <x v="31"/>
    <x v="264"/>
    <x v="2"/>
    <x v="3"/>
  </r>
  <r>
    <x v="134"/>
    <x v="2"/>
    <x v="116"/>
    <x v="9"/>
    <x v="0"/>
    <x v="10"/>
    <x v="9"/>
    <x v="18"/>
    <x v="56"/>
    <x v="3"/>
    <x v="4"/>
  </r>
  <r>
    <x v="134"/>
    <x v="2"/>
    <x v="116"/>
    <x v="9"/>
    <x v="2"/>
    <x v="17"/>
    <x v="16"/>
    <x v="13"/>
    <x v="62"/>
    <x v="1"/>
    <x v="5"/>
  </r>
  <r>
    <x v="135"/>
    <x v="6"/>
    <x v="117"/>
    <x v="55"/>
    <x v="3"/>
    <x v="43"/>
    <x v="38"/>
    <x v="8"/>
    <x v="109"/>
    <x v="4"/>
    <x v="6"/>
  </r>
  <r>
    <x v="135"/>
    <x v="6"/>
    <x v="117"/>
    <x v="55"/>
    <x v="5"/>
    <x v="72"/>
    <x v="60"/>
    <x v="6"/>
    <x v="214"/>
    <x v="1"/>
    <x v="7"/>
  </r>
  <r>
    <x v="135"/>
    <x v="6"/>
    <x v="117"/>
    <x v="55"/>
    <x v="1"/>
    <x v="33"/>
    <x v="29"/>
    <x v="8"/>
    <x v="125"/>
    <x v="1"/>
    <x v="8"/>
  </r>
  <r>
    <x v="136"/>
    <x v="3"/>
    <x v="117"/>
    <x v="25"/>
    <x v="5"/>
    <x v="9"/>
    <x v="8"/>
    <x v="19"/>
    <x v="265"/>
    <x v="3"/>
    <x v="9"/>
  </r>
  <r>
    <x v="136"/>
    <x v="3"/>
    <x v="117"/>
    <x v="25"/>
    <x v="0"/>
    <x v="11"/>
    <x v="10"/>
    <x v="6"/>
    <x v="127"/>
    <x v="5"/>
    <x v="10"/>
  </r>
  <r>
    <x v="137"/>
    <x v="5"/>
    <x v="118"/>
    <x v="20"/>
    <x v="2"/>
    <x v="32"/>
    <x v="28"/>
    <x v="1"/>
    <x v="49"/>
    <x v="4"/>
    <x v="11"/>
  </r>
  <r>
    <x v="137"/>
    <x v="5"/>
    <x v="118"/>
    <x v="20"/>
    <x v="0"/>
    <x v="11"/>
    <x v="10"/>
    <x v="8"/>
    <x v="94"/>
    <x v="4"/>
    <x v="12"/>
  </r>
  <r>
    <x v="137"/>
    <x v="5"/>
    <x v="118"/>
    <x v="20"/>
    <x v="5"/>
    <x v="56"/>
    <x v="11"/>
    <x v="26"/>
    <x v="32"/>
    <x v="1"/>
    <x v="13"/>
  </r>
  <r>
    <x v="138"/>
    <x v="4"/>
    <x v="119"/>
    <x v="52"/>
    <x v="6"/>
    <x v="15"/>
    <x v="14"/>
    <x v="6"/>
    <x v="17"/>
    <x v="3"/>
    <x v="14"/>
  </r>
  <r>
    <x v="138"/>
    <x v="4"/>
    <x v="119"/>
    <x v="52"/>
    <x v="6"/>
    <x v="53"/>
    <x v="44"/>
    <x v="1"/>
    <x v="166"/>
    <x v="3"/>
    <x v="15"/>
  </r>
  <r>
    <x v="139"/>
    <x v="5"/>
    <x v="119"/>
    <x v="65"/>
    <x v="6"/>
    <x v="15"/>
    <x v="14"/>
    <x v="6"/>
    <x v="17"/>
    <x v="0"/>
    <x v="16"/>
  </r>
  <r>
    <x v="139"/>
    <x v="5"/>
    <x v="119"/>
    <x v="65"/>
    <x v="2"/>
    <x v="44"/>
    <x v="39"/>
    <x v="7"/>
    <x v="266"/>
    <x v="2"/>
    <x v="17"/>
  </r>
  <r>
    <x v="139"/>
    <x v="5"/>
    <x v="119"/>
    <x v="65"/>
    <x v="0"/>
    <x v="21"/>
    <x v="19"/>
    <x v="0"/>
    <x v="267"/>
    <x v="0"/>
    <x v="18"/>
  </r>
  <r>
    <x v="139"/>
    <x v="5"/>
    <x v="119"/>
    <x v="65"/>
    <x v="0"/>
    <x v="42"/>
    <x v="37"/>
    <x v="6"/>
    <x v="268"/>
    <x v="1"/>
    <x v="19"/>
  </r>
  <r>
    <x v="140"/>
    <x v="7"/>
    <x v="120"/>
    <x v="56"/>
    <x v="3"/>
    <x v="73"/>
    <x v="57"/>
    <x v="6"/>
    <x v="269"/>
    <x v="1"/>
    <x v="20"/>
  </r>
  <r>
    <x v="140"/>
    <x v="7"/>
    <x v="120"/>
    <x v="56"/>
    <x v="1"/>
    <x v="65"/>
    <x v="54"/>
    <x v="8"/>
    <x v="166"/>
    <x v="2"/>
    <x v="21"/>
  </r>
  <r>
    <x v="140"/>
    <x v="7"/>
    <x v="120"/>
    <x v="56"/>
    <x v="7"/>
    <x v="22"/>
    <x v="20"/>
    <x v="4"/>
    <x v="270"/>
    <x v="1"/>
    <x v="22"/>
  </r>
  <r>
    <x v="141"/>
    <x v="2"/>
    <x v="121"/>
    <x v="66"/>
    <x v="3"/>
    <x v="41"/>
    <x v="36"/>
    <x v="16"/>
    <x v="271"/>
    <x v="5"/>
    <x v="23"/>
  </r>
  <r>
    <x v="141"/>
    <x v="2"/>
    <x v="121"/>
    <x v="66"/>
    <x v="7"/>
    <x v="16"/>
    <x v="15"/>
    <x v="6"/>
    <x v="45"/>
    <x v="3"/>
    <x v="24"/>
  </r>
  <r>
    <x v="141"/>
    <x v="2"/>
    <x v="121"/>
    <x v="66"/>
    <x v="5"/>
    <x v="29"/>
    <x v="26"/>
    <x v="8"/>
    <x v="272"/>
    <x v="2"/>
    <x v="25"/>
  </r>
  <r>
    <x v="141"/>
    <x v="2"/>
    <x v="121"/>
    <x v="66"/>
    <x v="6"/>
    <x v="30"/>
    <x v="27"/>
    <x v="12"/>
    <x v="41"/>
    <x v="0"/>
    <x v="26"/>
  </r>
  <r>
    <x v="142"/>
    <x v="1"/>
    <x v="122"/>
    <x v="9"/>
    <x v="0"/>
    <x v="12"/>
    <x v="11"/>
    <x v="18"/>
    <x v="113"/>
    <x v="0"/>
    <x v="0"/>
  </r>
  <r>
    <x v="142"/>
    <x v="1"/>
    <x v="122"/>
    <x v="9"/>
    <x v="6"/>
    <x v="31"/>
    <x v="12"/>
    <x v="4"/>
    <x v="225"/>
    <x v="1"/>
    <x v="1"/>
  </r>
  <r>
    <x v="142"/>
    <x v="1"/>
    <x v="122"/>
    <x v="9"/>
    <x v="3"/>
    <x v="54"/>
    <x v="45"/>
    <x v="29"/>
    <x v="273"/>
    <x v="1"/>
    <x v="2"/>
  </r>
  <r>
    <x v="142"/>
    <x v="1"/>
    <x v="122"/>
    <x v="9"/>
    <x v="0"/>
    <x v="2"/>
    <x v="34"/>
    <x v="23"/>
    <x v="63"/>
    <x v="2"/>
    <x v="3"/>
  </r>
  <r>
    <x v="143"/>
    <x v="3"/>
    <x v="122"/>
    <x v="57"/>
    <x v="3"/>
    <x v="43"/>
    <x v="38"/>
    <x v="27"/>
    <x v="274"/>
    <x v="3"/>
    <x v="4"/>
  </r>
  <r>
    <x v="144"/>
    <x v="7"/>
    <x v="123"/>
    <x v="54"/>
    <x v="0"/>
    <x v="60"/>
    <x v="49"/>
    <x v="13"/>
    <x v="99"/>
    <x v="1"/>
    <x v="5"/>
  </r>
  <r>
    <x v="145"/>
    <x v="5"/>
    <x v="124"/>
    <x v="45"/>
    <x v="6"/>
    <x v="18"/>
    <x v="17"/>
    <x v="9"/>
    <x v="22"/>
    <x v="4"/>
    <x v="6"/>
  </r>
  <r>
    <x v="145"/>
    <x v="5"/>
    <x v="124"/>
    <x v="45"/>
    <x v="2"/>
    <x v="3"/>
    <x v="3"/>
    <x v="10"/>
    <x v="275"/>
    <x v="1"/>
    <x v="7"/>
  </r>
  <r>
    <x v="145"/>
    <x v="5"/>
    <x v="124"/>
    <x v="45"/>
    <x v="5"/>
    <x v="66"/>
    <x v="44"/>
    <x v="25"/>
    <x v="276"/>
    <x v="1"/>
    <x v="8"/>
  </r>
  <r>
    <x v="145"/>
    <x v="5"/>
    <x v="124"/>
    <x v="45"/>
    <x v="5"/>
    <x v="68"/>
    <x v="56"/>
    <x v="21"/>
    <x v="277"/>
    <x v="3"/>
    <x v="9"/>
  </r>
  <r>
    <x v="145"/>
    <x v="5"/>
    <x v="124"/>
    <x v="45"/>
    <x v="0"/>
    <x v="12"/>
    <x v="11"/>
    <x v="39"/>
    <x v="278"/>
    <x v="5"/>
    <x v="10"/>
  </r>
  <r>
    <x v="146"/>
    <x v="5"/>
    <x v="124"/>
    <x v="64"/>
    <x v="3"/>
    <x v="43"/>
    <x v="38"/>
    <x v="1"/>
    <x v="60"/>
    <x v="4"/>
    <x v="11"/>
  </r>
  <r>
    <x v="146"/>
    <x v="5"/>
    <x v="124"/>
    <x v="64"/>
    <x v="5"/>
    <x v="29"/>
    <x v="26"/>
    <x v="1"/>
    <x v="141"/>
    <x v="4"/>
    <x v="12"/>
  </r>
  <r>
    <x v="147"/>
    <x v="1"/>
    <x v="125"/>
    <x v="8"/>
    <x v="3"/>
    <x v="54"/>
    <x v="45"/>
    <x v="19"/>
    <x v="279"/>
    <x v="1"/>
    <x v="13"/>
  </r>
  <r>
    <x v="147"/>
    <x v="1"/>
    <x v="125"/>
    <x v="8"/>
    <x v="7"/>
    <x v="22"/>
    <x v="20"/>
    <x v="21"/>
    <x v="280"/>
    <x v="3"/>
    <x v="14"/>
  </r>
  <r>
    <x v="147"/>
    <x v="1"/>
    <x v="125"/>
    <x v="8"/>
    <x v="0"/>
    <x v="60"/>
    <x v="49"/>
    <x v="26"/>
    <x v="224"/>
    <x v="3"/>
    <x v="15"/>
  </r>
  <r>
    <x v="148"/>
    <x v="5"/>
    <x v="126"/>
    <x v="17"/>
    <x v="1"/>
    <x v="70"/>
    <x v="58"/>
    <x v="4"/>
    <x v="39"/>
    <x v="0"/>
    <x v="16"/>
  </r>
  <r>
    <x v="148"/>
    <x v="5"/>
    <x v="126"/>
    <x v="17"/>
    <x v="0"/>
    <x v="42"/>
    <x v="37"/>
    <x v="18"/>
    <x v="281"/>
    <x v="2"/>
    <x v="17"/>
  </r>
  <r>
    <x v="148"/>
    <x v="5"/>
    <x v="126"/>
    <x v="17"/>
    <x v="0"/>
    <x v="2"/>
    <x v="34"/>
    <x v="11"/>
    <x v="282"/>
    <x v="0"/>
    <x v="18"/>
  </r>
  <r>
    <x v="149"/>
    <x v="0"/>
    <x v="126"/>
    <x v="50"/>
    <x v="5"/>
    <x v="27"/>
    <x v="16"/>
    <x v="1"/>
    <x v="32"/>
    <x v="1"/>
    <x v="19"/>
  </r>
  <r>
    <x v="149"/>
    <x v="0"/>
    <x v="126"/>
    <x v="50"/>
    <x v="2"/>
    <x v="4"/>
    <x v="4"/>
    <x v="27"/>
    <x v="283"/>
    <x v="1"/>
    <x v="20"/>
  </r>
  <r>
    <x v="150"/>
    <x v="7"/>
    <x v="127"/>
    <x v="45"/>
    <x v="6"/>
    <x v="31"/>
    <x v="12"/>
    <x v="12"/>
    <x v="123"/>
    <x v="2"/>
    <x v="21"/>
  </r>
  <r>
    <x v="150"/>
    <x v="7"/>
    <x v="127"/>
    <x v="45"/>
    <x v="7"/>
    <x v="16"/>
    <x v="15"/>
    <x v="40"/>
    <x v="284"/>
    <x v="1"/>
    <x v="22"/>
  </r>
  <r>
    <x v="151"/>
    <x v="6"/>
    <x v="128"/>
    <x v="61"/>
    <x v="5"/>
    <x v="56"/>
    <x v="11"/>
    <x v="18"/>
    <x v="113"/>
    <x v="5"/>
    <x v="23"/>
  </r>
  <r>
    <x v="151"/>
    <x v="6"/>
    <x v="128"/>
    <x v="61"/>
    <x v="0"/>
    <x v="42"/>
    <x v="37"/>
    <x v="12"/>
    <x v="164"/>
    <x v="3"/>
    <x v="24"/>
  </r>
  <r>
    <x v="151"/>
    <x v="6"/>
    <x v="128"/>
    <x v="61"/>
    <x v="6"/>
    <x v="38"/>
    <x v="12"/>
    <x v="5"/>
    <x v="285"/>
    <x v="2"/>
    <x v="25"/>
  </r>
  <r>
    <x v="151"/>
    <x v="6"/>
    <x v="128"/>
    <x v="61"/>
    <x v="4"/>
    <x v="23"/>
    <x v="21"/>
    <x v="31"/>
    <x v="151"/>
    <x v="0"/>
    <x v="26"/>
  </r>
  <r>
    <x v="152"/>
    <x v="5"/>
    <x v="129"/>
    <x v="58"/>
    <x v="7"/>
    <x v="39"/>
    <x v="33"/>
    <x v="11"/>
    <x v="286"/>
    <x v="0"/>
    <x v="0"/>
  </r>
  <r>
    <x v="152"/>
    <x v="5"/>
    <x v="129"/>
    <x v="58"/>
    <x v="6"/>
    <x v="31"/>
    <x v="12"/>
    <x v="5"/>
    <x v="285"/>
    <x v="1"/>
    <x v="1"/>
  </r>
  <r>
    <x v="152"/>
    <x v="5"/>
    <x v="129"/>
    <x v="58"/>
    <x v="5"/>
    <x v="14"/>
    <x v="13"/>
    <x v="12"/>
    <x v="133"/>
    <x v="1"/>
    <x v="2"/>
  </r>
  <r>
    <x v="153"/>
    <x v="5"/>
    <x v="129"/>
    <x v="13"/>
    <x v="3"/>
    <x v="34"/>
    <x v="30"/>
    <x v="27"/>
    <x v="261"/>
    <x v="2"/>
    <x v="3"/>
  </r>
  <r>
    <x v="153"/>
    <x v="5"/>
    <x v="129"/>
    <x v="13"/>
    <x v="1"/>
    <x v="33"/>
    <x v="29"/>
    <x v="21"/>
    <x v="287"/>
    <x v="3"/>
    <x v="4"/>
  </r>
  <r>
    <x v="153"/>
    <x v="5"/>
    <x v="129"/>
    <x v="13"/>
    <x v="4"/>
    <x v="6"/>
    <x v="6"/>
    <x v="8"/>
    <x v="10"/>
    <x v="1"/>
    <x v="5"/>
  </r>
  <r>
    <x v="153"/>
    <x v="5"/>
    <x v="129"/>
    <x v="13"/>
    <x v="0"/>
    <x v="42"/>
    <x v="37"/>
    <x v="18"/>
    <x v="281"/>
    <x v="4"/>
    <x v="6"/>
  </r>
  <r>
    <x v="154"/>
    <x v="6"/>
    <x v="130"/>
    <x v="9"/>
    <x v="1"/>
    <x v="70"/>
    <x v="58"/>
    <x v="18"/>
    <x v="123"/>
    <x v="1"/>
    <x v="7"/>
  </r>
  <r>
    <x v="154"/>
    <x v="6"/>
    <x v="130"/>
    <x v="9"/>
    <x v="4"/>
    <x v="46"/>
    <x v="22"/>
    <x v="14"/>
    <x v="288"/>
    <x v="1"/>
    <x v="8"/>
  </r>
  <r>
    <x v="155"/>
    <x v="2"/>
    <x v="131"/>
    <x v="9"/>
    <x v="5"/>
    <x v="19"/>
    <x v="18"/>
    <x v="11"/>
    <x v="168"/>
    <x v="3"/>
    <x v="9"/>
  </r>
  <r>
    <x v="155"/>
    <x v="2"/>
    <x v="131"/>
    <x v="9"/>
    <x v="5"/>
    <x v="74"/>
    <x v="61"/>
    <x v="21"/>
    <x v="289"/>
    <x v="5"/>
    <x v="10"/>
  </r>
  <r>
    <x v="156"/>
    <x v="7"/>
    <x v="131"/>
    <x v="22"/>
    <x v="5"/>
    <x v="68"/>
    <x v="56"/>
    <x v="12"/>
    <x v="290"/>
    <x v="4"/>
    <x v="11"/>
  </r>
  <r>
    <x v="156"/>
    <x v="7"/>
    <x v="131"/>
    <x v="22"/>
    <x v="1"/>
    <x v="1"/>
    <x v="44"/>
    <x v="4"/>
    <x v="291"/>
    <x v="4"/>
    <x v="12"/>
  </r>
  <r>
    <x v="156"/>
    <x v="7"/>
    <x v="131"/>
    <x v="22"/>
    <x v="5"/>
    <x v="14"/>
    <x v="13"/>
    <x v="12"/>
    <x v="133"/>
    <x v="1"/>
    <x v="13"/>
  </r>
  <r>
    <x v="157"/>
    <x v="5"/>
    <x v="132"/>
    <x v="67"/>
    <x v="4"/>
    <x v="57"/>
    <x v="16"/>
    <x v="13"/>
    <x v="62"/>
    <x v="3"/>
    <x v="14"/>
  </r>
  <r>
    <x v="158"/>
    <x v="8"/>
    <x v="133"/>
    <x v="62"/>
    <x v="6"/>
    <x v="52"/>
    <x v="12"/>
    <x v="1"/>
    <x v="165"/>
    <x v="3"/>
    <x v="15"/>
  </r>
  <r>
    <x v="158"/>
    <x v="8"/>
    <x v="133"/>
    <x v="62"/>
    <x v="5"/>
    <x v="27"/>
    <x v="16"/>
    <x v="12"/>
    <x v="49"/>
    <x v="0"/>
    <x v="16"/>
  </r>
  <r>
    <x v="158"/>
    <x v="8"/>
    <x v="133"/>
    <x v="62"/>
    <x v="2"/>
    <x v="44"/>
    <x v="39"/>
    <x v="10"/>
    <x v="292"/>
    <x v="2"/>
    <x v="17"/>
  </r>
  <r>
    <x v="158"/>
    <x v="8"/>
    <x v="133"/>
    <x v="62"/>
    <x v="3"/>
    <x v="20"/>
    <x v="17"/>
    <x v="2"/>
    <x v="293"/>
    <x v="0"/>
    <x v="18"/>
  </r>
  <r>
    <x v="158"/>
    <x v="8"/>
    <x v="133"/>
    <x v="62"/>
    <x v="3"/>
    <x v="37"/>
    <x v="32"/>
    <x v="17"/>
    <x v="294"/>
    <x v="1"/>
    <x v="19"/>
  </r>
  <r>
    <x v="159"/>
    <x v="7"/>
    <x v="133"/>
    <x v="11"/>
    <x v="0"/>
    <x v="0"/>
    <x v="6"/>
    <x v="12"/>
    <x v="132"/>
    <x v="1"/>
    <x v="20"/>
  </r>
  <r>
    <x v="159"/>
    <x v="7"/>
    <x v="133"/>
    <x v="11"/>
    <x v="0"/>
    <x v="60"/>
    <x v="49"/>
    <x v="6"/>
    <x v="123"/>
    <x v="2"/>
    <x v="21"/>
  </r>
  <r>
    <x v="159"/>
    <x v="7"/>
    <x v="133"/>
    <x v="11"/>
    <x v="0"/>
    <x v="42"/>
    <x v="37"/>
    <x v="6"/>
    <x v="268"/>
    <x v="1"/>
    <x v="22"/>
  </r>
  <r>
    <x v="160"/>
    <x v="6"/>
    <x v="134"/>
    <x v="68"/>
    <x v="3"/>
    <x v="28"/>
    <x v="25"/>
    <x v="1"/>
    <x v="295"/>
    <x v="5"/>
    <x v="23"/>
  </r>
  <r>
    <x v="160"/>
    <x v="6"/>
    <x v="134"/>
    <x v="68"/>
    <x v="7"/>
    <x v="55"/>
    <x v="46"/>
    <x v="7"/>
    <x v="296"/>
    <x v="3"/>
    <x v="24"/>
  </r>
  <r>
    <x v="160"/>
    <x v="6"/>
    <x v="134"/>
    <x v="68"/>
    <x v="5"/>
    <x v="29"/>
    <x v="26"/>
    <x v="5"/>
    <x v="297"/>
    <x v="2"/>
    <x v="25"/>
  </r>
  <r>
    <x v="161"/>
    <x v="3"/>
    <x v="135"/>
    <x v="69"/>
    <x v="2"/>
    <x v="3"/>
    <x v="3"/>
    <x v="0"/>
    <x v="298"/>
    <x v="0"/>
    <x v="26"/>
  </r>
  <r>
    <x v="161"/>
    <x v="3"/>
    <x v="135"/>
    <x v="69"/>
    <x v="5"/>
    <x v="27"/>
    <x v="16"/>
    <x v="0"/>
    <x v="109"/>
    <x v="0"/>
    <x v="0"/>
  </r>
  <r>
    <x v="162"/>
    <x v="3"/>
    <x v="136"/>
    <x v="66"/>
    <x v="0"/>
    <x v="10"/>
    <x v="9"/>
    <x v="41"/>
    <x v="1"/>
    <x v="1"/>
    <x v="1"/>
  </r>
  <r>
    <x v="162"/>
    <x v="3"/>
    <x v="136"/>
    <x v="66"/>
    <x v="0"/>
    <x v="21"/>
    <x v="19"/>
    <x v="16"/>
    <x v="299"/>
    <x v="1"/>
    <x v="2"/>
  </r>
  <r>
    <x v="163"/>
    <x v="4"/>
    <x v="136"/>
    <x v="66"/>
    <x v="3"/>
    <x v="5"/>
    <x v="5"/>
    <x v="9"/>
    <x v="47"/>
    <x v="2"/>
    <x v="3"/>
  </r>
  <r>
    <x v="163"/>
    <x v="4"/>
    <x v="136"/>
    <x v="66"/>
    <x v="4"/>
    <x v="45"/>
    <x v="40"/>
    <x v="4"/>
    <x v="300"/>
    <x v="3"/>
    <x v="4"/>
  </r>
  <r>
    <x v="163"/>
    <x v="4"/>
    <x v="136"/>
    <x v="66"/>
    <x v="0"/>
    <x v="21"/>
    <x v="19"/>
    <x v="3"/>
    <x v="177"/>
    <x v="1"/>
    <x v="5"/>
  </r>
  <r>
    <x v="164"/>
    <x v="6"/>
    <x v="137"/>
    <x v="16"/>
    <x v="2"/>
    <x v="3"/>
    <x v="3"/>
    <x v="8"/>
    <x v="73"/>
    <x v="4"/>
    <x v="6"/>
  </r>
  <r>
    <x v="165"/>
    <x v="3"/>
    <x v="138"/>
    <x v="53"/>
    <x v="6"/>
    <x v="52"/>
    <x v="12"/>
    <x v="23"/>
    <x v="301"/>
    <x v="1"/>
    <x v="7"/>
  </r>
  <r>
    <x v="165"/>
    <x v="3"/>
    <x v="138"/>
    <x v="53"/>
    <x v="5"/>
    <x v="29"/>
    <x v="26"/>
    <x v="4"/>
    <x v="100"/>
    <x v="1"/>
    <x v="8"/>
  </r>
  <r>
    <x v="165"/>
    <x v="3"/>
    <x v="138"/>
    <x v="53"/>
    <x v="6"/>
    <x v="38"/>
    <x v="12"/>
    <x v="31"/>
    <x v="121"/>
    <x v="3"/>
    <x v="9"/>
  </r>
  <r>
    <x v="166"/>
    <x v="7"/>
    <x v="138"/>
    <x v="52"/>
    <x v="5"/>
    <x v="49"/>
    <x v="42"/>
    <x v="27"/>
    <x v="89"/>
    <x v="5"/>
    <x v="10"/>
  </r>
  <r>
    <x v="166"/>
    <x v="7"/>
    <x v="138"/>
    <x v="52"/>
    <x v="0"/>
    <x v="10"/>
    <x v="9"/>
    <x v="13"/>
    <x v="179"/>
    <x v="4"/>
    <x v="11"/>
  </r>
  <r>
    <x v="167"/>
    <x v="3"/>
    <x v="139"/>
    <x v="64"/>
    <x v="7"/>
    <x v="35"/>
    <x v="31"/>
    <x v="17"/>
    <x v="302"/>
    <x v="4"/>
    <x v="12"/>
  </r>
  <r>
    <x v="167"/>
    <x v="3"/>
    <x v="139"/>
    <x v="64"/>
    <x v="0"/>
    <x v="10"/>
    <x v="9"/>
    <x v="8"/>
    <x v="66"/>
    <x v="1"/>
    <x v="13"/>
  </r>
  <r>
    <x v="168"/>
    <x v="6"/>
    <x v="140"/>
    <x v="16"/>
    <x v="5"/>
    <x v="49"/>
    <x v="42"/>
    <x v="8"/>
    <x v="303"/>
    <x v="3"/>
    <x v="14"/>
  </r>
  <r>
    <x v="168"/>
    <x v="6"/>
    <x v="140"/>
    <x v="16"/>
    <x v="7"/>
    <x v="22"/>
    <x v="20"/>
    <x v="1"/>
    <x v="139"/>
    <x v="3"/>
    <x v="15"/>
  </r>
  <r>
    <x v="168"/>
    <x v="6"/>
    <x v="140"/>
    <x v="16"/>
    <x v="1"/>
    <x v="8"/>
    <x v="7"/>
    <x v="8"/>
    <x v="304"/>
    <x v="0"/>
    <x v="16"/>
  </r>
  <r>
    <x v="169"/>
    <x v="2"/>
    <x v="140"/>
    <x v="51"/>
    <x v="6"/>
    <x v="67"/>
    <x v="55"/>
    <x v="13"/>
    <x v="219"/>
    <x v="2"/>
    <x v="17"/>
  </r>
  <r>
    <x v="169"/>
    <x v="2"/>
    <x v="140"/>
    <x v="51"/>
    <x v="3"/>
    <x v="54"/>
    <x v="45"/>
    <x v="17"/>
    <x v="305"/>
    <x v="0"/>
    <x v="18"/>
  </r>
  <r>
    <x v="169"/>
    <x v="2"/>
    <x v="140"/>
    <x v="51"/>
    <x v="5"/>
    <x v="56"/>
    <x v="11"/>
    <x v="20"/>
    <x v="41"/>
    <x v="1"/>
    <x v="19"/>
  </r>
  <r>
    <x v="169"/>
    <x v="2"/>
    <x v="140"/>
    <x v="51"/>
    <x v="4"/>
    <x v="23"/>
    <x v="21"/>
    <x v="5"/>
    <x v="306"/>
    <x v="1"/>
    <x v="20"/>
  </r>
  <r>
    <x v="170"/>
    <x v="2"/>
    <x v="141"/>
    <x v="21"/>
    <x v="6"/>
    <x v="18"/>
    <x v="17"/>
    <x v="18"/>
    <x v="307"/>
    <x v="2"/>
    <x v="21"/>
  </r>
  <r>
    <x v="170"/>
    <x v="2"/>
    <x v="141"/>
    <x v="21"/>
    <x v="5"/>
    <x v="69"/>
    <x v="57"/>
    <x v="38"/>
    <x v="308"/>
    <x v="1"/>
    <x v="22"/>
  </r>
  <r>
    <x v="170"/>
    <x v="2"/>
    <x v="141"/>
    <x v="21"/>
    <x v="4"/>
    <x v="75"/>
    <x v="62"/>
    <x v="16"/>
    <x v="50"/>
    <x v="5"/>
    <x v="23"/>
  </r>
  <r>
    <x v="170"/>
    <x v="2"/>
    <x v="141"/>
    <x v="21"/>
    <x v="2"/>
    <x v="17"/>
    <x v="16"/>
    <x v="6"/>
    <x v="56"/>
    <x v="3"/>
    <x v="24"/>
  </r>
  <r>
    <x v="171"/>
    <x v="2"/>
    <x v="142"/>
    <x v="6"/>
    <x v="0"/>
    <x v="11"/>
    <x v="10"/>
    <x v="18"/>
    <x v="309"/>
    <x v="2"/>
    <x v="25"/>
  </r>
  <r>
    <x v="171"/>
    <x v="2"/>
    <x v="142"/>
    <x v="6"/>
    <x v="0"/>
    <x v="60"/>
    <x v="49"/>
    <x v="8"/>
    <x v="225"/>
    <x v="0"/>
    <x v="26"/>
  </r>
  <r>
    <x v="172"/>
    <x v="3"/>
    <x v="143"/>
    <x v="7"/>
    <x v="7"/>
    <x v="76"/>
    <x v="63"/>
    <x v="8"/>
    <x v="310"/>
    <x v="0"/>
    <x v="0"/>
  </r>
  <r>
    <x v="172"/>
    <x v="3"/>
    <x v="143"/>
    <x v="7"/>
    <x v="3"/>
    <x v="43"/>
    <x v="38"/>
    <x v="17"/>
    <x v="311"/>
    <x v="1"/>
    <x v="1"/>
  </r>
  <r>
    <x v="172"/>
    <x v="3"/>
    <x v="143"/>
    <x v="7"/>
    <x v="6"/>
    <x v="30"/>
    <x v="27"/>
    <x v="26"/>
    <x v="312"/>
    <x v="1"/>
    <x v="2"/>
  </r>
  <r>
    <x v="172"/>
    <x v="3"/>
    <x v="143"/>
    <x v="7"/>
    <x v="3"/>
    <x v="47"/>
    <x v="27"/>
    <x v="8"/>
    <x v="49"/>
    <x v="2"/>
    <x v="3"/>
  </r>
  <r>
    <x v="173"/>
    <x v="6"/>
    <x v="143"/>
    <x v="12"/>
    <x v="5"/>
    <x v="49"/>
    <x v="42"/>
    <x v="22"/>
    <x v="313"/>
    <x v="3"/>
    <x v="4"/>
  </r>
  <r>
    <x v="173"/>
    <x v="6"/>
    <x v="143"/>
    <x v="12"/>
    <x v="5"/>
    <x v="68"/>
    <x v="56"/>
    <x v="12"/>
    <x v="290"/>
    <x v="1"/>
    <x v="5"/>
  </r>
  <r>
    <x v="173"/>
    <x v="6"/>
    <x v="143"/>
    <x v="12"/>
    <x v="7"/>
    <x v="22"/>
    <x v="20"/>
    <x v="6"/>
    <x v="24"/>
    <x v="4"/>
    <x v="6"/>
  </r>
  <r>
    <x v="173"/>
    <x v="6"/>
    <x v="143"/>
    <x v="12"/>
    <x v="4"/>
    <x v="23"/>
    <x v="21"/>
    <x v="1"/>
    <x v="108"/>
    <x v="1"/>
    <x v="7"/>
  </r>
  <r>
    <x v="174"/>
    <x v="7"/>
    <x v="144"/>
    <x v="70"/>
    <x v="5"/>
    <x v="68"/>
    <x v="56"/>
    <x v="17"/>
    <x v="314"/>
    <x v="1"/>
    <x v="8"/>
  </r>
  <r>
    <x v="175"/>
    <x v="1"/>
    <x v="145"/>
    <x v="71"/>
    <x v="0"/>
    <x v="12"/>
    <x v="11"/>
    <x v="31"/>
    <x v="315"/>
    <x v="3"/>
    <x v="9"/>
  </r>
  <r>
    <x v="175"/>
    <x v="1"/>
    <x v="145"/>
    <x v="71"/>
    <x v="0"/>
    <x v="21"/>
    <x v="19"/>
    <x v="8"/>
    <x v="316"/>
    <x v="5"/>
    <x v="10"/>
  </r>
  <r>
    <x v="176"/>
    <x v="8"/>
    <x v="145"/>
    <x v="49"/>
    <x v="6"/>
    <x v="31"/>
    <x v="12"/>
    <x v="18"/>
    <x v="124"/>
    <x v="4"/>
    <x v="11"/>
  </r>
  <r>
    <x v="176"/>
    <x v="8"/>
    <x v="145"/>
    <x v="49"/>
    <x v="6"/>
    <x v="67"/>
    <x v="55"/>
    <x v="41"/>
    <x v="317"/>
    <x v="4"/>
    <x v="12"/>
  </r>
  <r>
    <x v="176"/>
    <x v="8"/>
    <x v="145"/>
    <x v="49"/>
    <x v="5"/>
    <x v="56"/>
    <x v="11"/>
    <x v="12"/>
    <x v="79"/>
    <x v="1"/>
    <x v="13"/>
  </r>
  <r>
    <x v="177"/>
    <x v="1"/>
    <x v="146"/>
    <x v="53"/>
    <x v="7"/>
    <x v="16"/>
    <x v="15"/>
    <x v="1"/>
    <x v="318"/>
    <x v="3"/>
    <x v="14"/>
  </r>
  <r>
    <x v="177"/>
    <x v="1"/>
    <x v="146"/>
    <x v="53"/>
    <x v="6"/>
    <x v="38"/>
    <x v="12"/>
    <x v="8"/>
    <x v="39"/>
    <x v="3"/>
    <x v="15"/>
  </r>
  <r>
    <x v="178"/>
    <x v="2"/>
    <x v="147"/>
    <x v="60"/>
    <x v="1"/>
    <x v="33"/>
    <x v="29"/>
    <x v="2"/>
    <x v="319"/>
    <x v="0"/>
    <x v="16"/>
  </r>
  <r>
    <x v="178"/>
    <x v="2"/>
    <x v="147"/>
    <x v="60"/>
    <x v="1"/>
    <x v="58"/>
    <x v="47"/>
    <x v="25"/>
    <x v="320"/>
    <x v="2"/>
    <x v="17"/>
  </r>
  <r>
    <x v="179"/>
    <x v="2"/>
    <x v="147"/>
    <x v="54"/>
    <x v="2"/>
    <x v="3"/>
    <x v="3"/>
    <x v="5"/>
    <x v="321"/>
    <x v="0"/>
    <x v="18"/>
  </r>
  <r>
    <x v="180"/>
    <x v="8"/>
    <x v="148"/>
    <x v="30"/>
    <x v="3"/>
    <x v="54"/>
    <x v="45"/>
    <x v="8"/>
    <x v="318"/>
    <x v="1"/>
    <x v="19"/>
  </r>
  <r>
    <x v="181"/>
    <x v="3"/>
    <x v="149"/>
    <x v="34"/>
    <x v="5"/>
    <x v="72"/>
    <x v="60"/>
    <x v="4"/>
    <x v="322"/>
    <x v="1"/>
    <x v="20"/>
  </r>
  <r>
    <x v="181"/>
    <x v="3"/>
    <x v="149"/>
    <x v="34"/>
    <x v="4"/>
    <x v="46"/>
    <x v="22"/>
    <x v="5"/>
    <x v="323"/>
    <x v="2"/>
    <x v="21"/>
  </r>
  <r>
    <x v="182"/>
    <x v="2"/>
    <x v="150"/>
    <x v="9"/>
    <x v="7"/>
    <x v="35"/>
    <x v="31"/>
    <x v="29"/>
    <x v="324"/>
    <x v="1"/>
    <x v="22"/>
  </r>
  <r>
    <x v="182"/>
    <x v="2"/>
    <x v="150"/>
    <x v="9"/>
    <x v="5"/>
    <x v="27"/>
    <x v="16"/>
    <x v="13"/>
    <x v="62"/>
    <x v="5"/>
    <x v="23"/>
  </r>
  <r>
    <x v="182"/>
    <x v="2"/>
    <x v="150"/>
    <x v="9"/>
    <x v="1"/>
    <x v="33"/>
    <x v="29"/>
    <x v="12"/>
    <x v="307"/>
    <x v="3"/>
    <x v="24"/>
  </r>
  <r>
    <x v="182"/>
    <x v="2"/>
    <x v="150"/>
    <x v="9"/>
    <x v="0"/>
    <x v="21"/>
    <x v="19"/>
    <x v="21"/>
    <x v="52"/>
    <x v="2"/>
    <x v="25"/>
  </r>
  <r>
    <x v="183"/>
    <x v="2"/>
    <x v="150"/>
    <x v="66"/>
    <x v="7"/>
    <x v="35"/>
    <x v="31"/>
    <x v="13"/>
    <x v="325"/>
    <x v="0"/>
    <x v="26"/>
  </r>
  <r>
    <x v="183"/>
    <x v="2"/>
    <x v="150"/>
    <x v="66"/>
    <x v="3"/>
    <x v="37"/>
    <x v="32"/>
    <x v="13"/>
    <x v="51"/>
    <x v="0"/>
    <x v="0"/>
  </r>
  <r>
    <x v="183"/>
    <x v="2"/>
    <x v="150"/>
    <x v="66"/>
    <x v="5"/>
    <x v="69"/>
    <x v="57"/>
    <x v="12"/>
    <x v="326"/>
    <x v="1"/>
    <x v="1"/>
  </r>
  <r>
    <x v="184"/>
    <x v="3"/>
    <x v="151"/>
    <x v="20"/>
    <x v="5"/>
    <x v="68"/>
    <x v="56"/>
    <x v="1"/>
    <x v="327"/>
    <x v="1"/>
    <x v="2"/>
  </r>
  <r>
    <x v="184"/>
    <x v="3"/>
    <x v="151"/>
    <x v="20"/>
    <x v="7"/>
    <x v="55"/>
    <x v="46"/>
    <x v="4"/>
    <x v="328"/>
    <x v="2"/>
    <x v="3"/>
  </r>
  <r>
    <x v="185"/>
    <x v="3"/>
    <x v="152"/>
    <x v="50"/>
    <x v="1"/>
    <x v="33"/>
    <x v="29"/>
    <x v="19"/>
    <x v="329"/>
    <x v="3"/>
    <x v="4"/>
  </r>
  <r>
    <x v="186"/>
    <x v="3"/>
    <x v="152"/>
    <x v="14"/>
    <x v="0"/>
    <x v="0"/>
    <x v="6"/>
    <x v="7"/>
    <x v="8"/>
    <x v="1"/>
    <x v="5"/>
  </r>
  <r>
    <x v="186"/>
    <x v="3"/>
    <x v="152"/>
    <x v="14"/>
    <x v="6"/>
    <x v="38"/>
    <x v="12"/>
    <x v="27"/>
    <x v="117"/>
    <x v="4"/>
    <x v="6"/>
  </r>
  <r>
    <x v="187"/>
    <x v="6"/>
    <x v="153"/>
    <x v="72"/>
    <x v="6"/>
    <x v="18"/>
    <x v="17"/>
    <x v="1"/>
    <x v="319"/>
    <x v="1"/>
    <x v="7"/>
  </r>
  <r>
    <x v="187"/>
    <x v="6"/>
    <x v="153"/>
    <x v="72"/>
    <x v="1"/>
    <x v="7"/>
    <x v="6"/>
    <x v="0"/>
    <x v="121"/>
    <x v="1"/>
    <x v="8"/>
  </r>
  <r>
    <x v="187"/>
    <x v="6"/>
    <x v="153"/>
    <x v="72"/>
    <x v="0"/>
    <x v="2"/>
    <x v="34"/>
    <x v="1"/>
    <x v="330"/>
    <x v="3"/>
    <x v="9"/>
  </r>
  <r>
    <x v="188"/>
    <x v="3"/>
    <x v="154"/>
    <x v="15"/>
    <x v="3"/>
    <x v="54"/>
    <x v="45"/>
    <x v="2"/>
    <x v="60"/>
    <x v="5"/>
    <x v="10"/>
  </r>
  <r>
    <x v="188"/>
    <x v="3"/>
    <x v="154"/>
    <x v="15"/>
    <x v="1"/>
    <x v="33"/>
    <x v="29"/>
    <x v="4"/>
    <x v="331"/>
    <x v="4"/>
    <x v="11"/>
  </r>
  <r>
    <x v="188"/>
    <x v="3"/>
    <x v="154"/>
    <x v="15"/>
    <x v="1"/>
    <x v="58"/>
    <x v="47"/>
    <x v="12"/>
    <x v="249"/>
    <x v="4"/>
    <x v="12"/>
  </r>
  <r>
    <x v="188"/>
    <x v="3"/>
    <x v="154"/>
    <x v="15"/>
    <x v="6"/>
    <x v="48"/>
    <x v="41"/>
    <x v="23"/>
    <x v="332"/>
    <x v="1"/>
    <x v="13"/>
  </r>
  <r>
    <x v="189"/>
    <x v="6"/>
    <x v="154"/>
    <x v="16"/>
    <x v="7"/>
    <x v="22"/>
    <x v="20"/>
    <x v="6"/>
    <x v="24"/>
    <x v="3"/>
    <x v="14"/>
  </r>
  <r>
    <x v="190"/>
    <x v="3"/>
    <x v="155"/>
    <x v="1"/>
    <x v="5"/>
    <x v="49"/>
    <x v="42"/>
    <x v="6"/>
    <x v="126"/>
    <x v="3"/>
    <x v="15"/>
  </r>
  <r>
    <x v="190"/>
    <x v="3"/>
    <x v="155"/>
    <x v="1"/>
    <x v="6"/>
    <x v="53"/>
    <x v="44"/>
    <x v="8"/>
    <x v="101"/>
    <x v="0"/>
    <x v="16"/>
  </r>
  <r>
    <x v="190"/>
    <x v="3"/>
    <x v="155"/>
    <x v="1"/>
    <x v="1"/>
    <x v="8"/>
    <x v="7"/>
    <x v="6"/>
    <x v="9"/>
    <x v="2"/>
    <x v="17"/>
  </r>
  <r>
    <x v="191"/>
    <x v="1"/>
    <x v="156"/>
    <x v="49"/>
    <x v="0"/>
    <x v="36"/>
    <x v="29"/>
    <x v="6"/>
    <x v="58"/>
    <x v="0"/>
    <x v="18"/>
  </r>
  <r>
    <x v="191"/>
    <x v="1"/>
    <x v="156"/>
    <x v="49"/>
    <x v="5"/>
    <x v="19"/>
    <x v="18"/>
    <x v="16"/>
    <x v="333"/>
    <x v="1"/>
    <x v="19"/>
  </r>
  <r>
    <x v="191"/>
    <x v="1"/>
    <x v="156"/>
    <x v="49"/>
    <x v="1"/>
    <x v="58"/>
    <x v="47"/>
    <x v="7"/>
    <x v="334"/>
    <x v="1"/>
    <x v="20"/>
  </r>
  <r>
    <x v="191"/>
    <x v="1"/>
    <x v="156"/>
    <x v="49"/>
    <x v="2"/>
    <x v="17"/>
    <x v="16"/>
    <x v="12"/>
    <x v="49"/>
    <x v="2"/>
    <x v="21"/>
  </r>
  <r>
    <x v="192"/>
    <x v="2"/>
    <x v="157"/>
    <x v="45"/>
    <x v="6"/>
    <x v="18"/>
    <x v="17"/>
    <x v="29"/>
    <x v="335"/>
    <x v="1"/>
    <x v="22"/>
  </r>
  <r>
    <x v="192"/>
    <x v="2"/>
    <x v="157"/>
    <x v="45"/>
    <x v="5"/>
    <x v="19"/>
    <x v="18"/>
    <x v="41"/>
    <x v="336"/>
    <x v="5"/>
    <x v="23"/>
  </r>
  <r>
    <x v="192"/>
    <x v="2"/>
    <x v="157"/>
    <x v="45"/>
    <x v="7"/>
    <x v="39"/>
    <x v="33"/>
    <x v="23"/>
    <x v="337"/>
    <x v="3"/>
    <x v="24"/>
  </r>
  <r>
    <x v="192"/>
    <x v="2"/>
    <x v="157"/>
    <x v="45"/>
    <x v="4"/>
    <x v="75"/>
    <x v="62"/>
    <x v="42"/>
    <x v="338"/>
    <x v="2"/>
    <x v="25"/>
  </r>
  <r>
    <x v="193"/>
    <x v="3"/>
    <x v="157"/>
    <x v="37"/>
    <x v="5"/>
    <x v="24"/>
    <x v="22"/>
    <x v="13"/>
    <x v="339"/>
    <x v="0"/>
    <x v="26"/>
  </r>
  <r>
    <x v="194"/>
    <x v="3"/>
    <x v="158"/>
    <x v="9"/>
    <x v="0"/>
    <x v="0"/>
    <x v="6"/>
    <x v="12"/>
    <x v="132"/>
    <x v="0"/>
    <x v="0"/>
  </r>
  <r>
    <x v="194"/>
    <x v="3"/>
    <x v="158"/>
    <x v="9"/>
    <x v="7"/>
    <x v="55"/>
    <x v="46"/>
    <x v="32"/>
    <x v="340"/>
    <x v="1"/>
    <x v="1"/>
  </r>
  <r>
    <x v="194"/>
    <x v="3"/>
    <x v="158"/>
    <x v="9"/>
    <x v="4"/>
    <x v="61"/>
    <x v="50"/>
    <x v="18"/>
    <x v="341"/>
    <x v="1"/>
    <x v="2"/>
  </r>
  <r>
    <x v="195"/>
    <x v="6"/>
    <x v="159"/>
    <x v="30"/>
    <x v="0"/>
    <x v="0"/>
    <x v="6"/>
    <x v="7"/>
    <x v="8"/>
    <x v="2"/>
    <x v="3"/>
  </r>
  <r>
    <x v="195"/>
    <x v="6"/>
    <x v="159"/>
    <x v="30"/>
    <x v="2"/>
    <x v="44"/>
    <x v="39"/>
    <x v="0"/>
    <x v="342"/>
    <x v="3"/>
    <x v="4"/>
  </r>
  <r>
    <x v="196"/>
    <x v="3"/>
    <x v="159"/>
    <x v="25"/>
    <x v="7"/>
    <x v="35"/>
    <x v="31"/>
    <x v="1"/>
    <x v="304"/>
    <x v="1"/>
    <x v="5"/>
  </r>
  <r>
    <x v="196"/>
    <x v="3"/>
    <x v="159"/>
    <x v="25"/>
    <x v="5"/>
    <x v="68"/>
    <x v="56"/>
    <x v="6"/>
    <x v="343"/>
    <x v="4"/>
    <x v="6"/>
  </r>
  <r>
    <x v="196"/>
    <x v="3"/>
    <x v="159"/>
    <x v="25"/>
    <x v="6"/>
    <x v="31"/>
    <x v="12"/>
    <x v="26"/>
    <x v="344"/>
    <x v="1"/>
    <x v="7"/>
  </r>
  <r>
    <x v="196"/>
    <x v="3"/>
    <x v="159"/>
    <x v="25"/>
    <x v="3"/>
    <x v="5"/>
    <x v="5"/>
    <x v="12"/>
    <x v="345"/>
    <x v="1"/>
    <x v="8"/>
  </r>
  <r>
    <x v="197"/>
    <x v="3"/>
    <x v="160"/>
    <x v="25"/>
    <x v="6"/>
    <x v="13"/>
    <x v="12"/>
    <x v="7"/>
    <x v="27"/>
    <x v="3"/>
    <x v="9"/>
  </r>
  <r>
    <x v="197"/>
    <x v="3"/>
    <x v="160"/>
    <x v="25"/>
    <x v="7"/>
    <x v="55"/>
    <x v="46"/>
    <x v="6"/>
    <x v="185"/>
    <x v="5"/>
    <x v="10"/>
  </r>
  <r>
    <x v="198"/>
    <x v="1"/>
    <x v="161"/>
    <x v="1"/>
    <x v="5"/>
    <x v="49"/>
    <x v="42"/>
    <x v="0"/>
    <x v="346"/>
    <x v="4"/>
    <x v="11"/>
  </r>
  <r>
    <x v="198"/>
    <x v="1"/>
    <x v="161"/>
    <x v="1"/>
    <x v="6"/>
    <x v="15"/>
    <x v="14"/>
    <x v="8"/>
    <x v="347"/>
    <x v="4"/>
    <x v="12"/>
  </r>
  <r>
    <x v="198"/>
    <x v="1"/>
    <x v="161"/>
    <x v="1"/>
    <x v="0"/>
    <x v="12"/>
    <x v="11"/>
    <x v="28"/>
    <x v="104"/>
    <x v="1"/>
    <x v="13"/>
  </r>
  <r>
    <x v="198"/>
    <x v="1"/>
    <x v="161"/>
    <x v="1"/>
    <x v="1"/>
    <x v="65"/>
    <x v="54"/>
    <x v="6"/>
    <x v="241"/>
    <x v="3"/>
    <x v="14"/>
  </r>
  <r>
    <x v="199"/>
    <x v="2"/>
    <x v="161"/>
    <x v="29"/>
    <x v="5"/>
    <x v="49"/>
    <x v="42"/>
    <x v="4"/>
    <x v="348"/>
    <x v="3"/>
    <x v="15"/>
  </r>
  <r>
    <x v="199"/>
    <x v="2"/>
    <x v="161"/>
    <x v="29"/>
    <x v="4"/>
    <x v="6"/>
    <x v="6"/>
    <x v="5"/>
    <x v="97"/>
    <x v="0"/>
    <x v="16"/>
  </r>
  <r>
    <x v="199"/>
    <x v="2"/>
    <x v="161"/>
    <x v="29"/>
    <x v="0"/>
    <x v="42"/>
    <x v="37"/>
    <x v="17"/>
    <x v="135"/>
    <x v="2"/>
    <x v="17"/>
  </r>
  <r>
    <x v="200"/>
    <x v="2"/>
    <x v="162"/>
    <x v="73"/>
    <x v="5"/>
    <x v="68"/>
    <x v="56"/>
    <x v="7"/>
    <x v="349"/>
    <x v="0"/>
    <x v="18"/>
  </r>
  <r>
    <x v="200"/>
    <x v="2"/>
    <x v="162"/>
    <x v="73"/>
    <x v="3"/>
    <x v="37"/>
    <x v="32"/>
    <x v="8"/>
    <x v="350"/>
    <x v="1"/>
    <x v="19"/>
  </r>
  <r>
    <x v="201"/>
    <x v="3"/>
    <x v="163"/>
    <x v="15"/>
    <x v="3"/>
    <x v="41"/>
    <x v="36"/>
    <x v="31"/>
    <x v="351"/>
    <x v="1"/>
    <x v="20"/>
  </r>
  <r>
    <x v="201"/>
    <x v="3"/>
    <x v="163"/>
    <x v="15"/>
    <x v="1"/>
    <x v="65"/>
    <x v="54"/>
    <x v="8"/>
    <x v="166"/>
    <x v="2"/>
    <x v="21"/>
  </r>
  <r>
    <x v="201"/>
    <x v="3"/>
    <x v="163"/>
    <x v="15"/>
    <x v="5"/>
    <x v="29"/>
    <x v="26"/>
    <x v="5"/>
    <x v="297"/>
    <x v="1"/>
    <x v="22"/>
  </r>
  <r>
    <x v="202"/>
    <x v="6"/>
    <x v="164"/>
    <x v="3"/>
    <x v="3"/>
    <x v="41"/>
    <x v="36"/>
    <x v="8"/>
    <x v="352"/>
    <x v="5"/>
    <x v="23"/>
  </r>
  <r>
    <x v="202"/>
    <x v="6"/>
    <x v="164"/>
    <x v="3"/>
    <x v="7"/>
    <x v="55"/>
    <x v="46"/>
    <x v="7"/>
    <x v="296"/>
    <x v="3"/>
    <x v="24"/>
  </r>
  <r>
    <x v="203"/>
    <x v="2"/>
    <x v="164"/>
    <x v="21"/>
    <x v="7"/>
    <x v="16"/>
    <x v="15"/>
    <x v="40"/>
    <x v="284"/>
    <x v="2"/>
    <x v="25"/>
  </r>
  <r>
    <x v="203"/>
    <x v="2"/>
    <x v="164"/>
    <x v="21"/>
    <x v="1"/>
    <x v="58"/>
    <x v="47"/>
    <x v="5"/>
    <x v="246"/>
    <x v="0"/>
    <x v="26"/>
  </r>
  <r>
    <x v="203"/>
    <x v="2"/>
    <x v="164"/>
    <x v="21"/>
    <x v="4"/>
    <x v="6"/>
    <x v="6"/>
    <x v="19"/>
    <x v="353"/>
    <x v="0"/>
    <x v="0"/>
  </r>
  <r>
    <x v="203"/>
    <x v="2"/>
    <x v="164"/>
    <x v="21"/>
    <x v="4"/>
    <x v="23"/>
    <x v="21"/>
    <x v="38"/>
    <x v="354"/>
    <x v="1"/>
    <x v="1"/>
  </r>
  <r>
    <x v="204"/>
    <x v="6"/>
    <x v="165"/>
    <x v="45"/>
    <x v="2"/>
    <x v="44"/>
    <x v="39"/>
    <x v="6"/>
    <x v="355"/>
    <x v="1"/>
    <x v="2"/>
  </r>
  <r>
    <x v="204"/>
    <x v="6"/>
    <x v="165"/>
    <x v="45"/>
    <x v="4"/>
    <x v="45"/>
    <x v="40"/>
    <x v="30"/>
    <x v="356"/>
    <x v="2"/>
    <x v="3"/>
  </r>
  <r>
    <x v="205"/>
    <x v="5"/>
    <x v="166"/>
    <x v="55"/>
    <x v="5"/>
    <x v="74"/>
    <x v="61"/>
    <x v="6"/>
    <x v="357"/>
    <x v="3"/>
    <x v="4"/>
  </r>
  <r>
    <x v="205"/>
    <x v="5"/>
    <x v="166"/>
    <x v="55"/>
    <x v="6"/>
    <x v="30"/>
    <x v="27"/>
    <x v="9"/>
    <x v="79"/>
    <x v="1"/>
    <x v="5"/>
  </r>
  <r>
    <x v="206"/>
    <x v="2"/>
    <x v="166"/>
    <x v="53"/>
    <x v="5"/>
    <x v="19"/>
    <x v="18"/>
    <x v="8"/>
    <x v="330"/>
    <x v="4"/>
    <x v="6"/>
  </r>
  <r>
    <x v="206"/>
    <x v="2"/>
    <x v="166"/>
    <x v="53"/>
    <x v="0"/>
    <x v="10"/>
    <x v="9"/>
    <x v="8"/>
    <x v="66"/>
    <x v="1"/>
    <x v="7"/>
  </r>
  <r>
    <x v="206"/>
    <x v="2"/>
    <x v="166"/>
    <x v="53"/>
    <x v="3"/>
    <x v="54"/>
    <x v="45"/>
    <x v="1"/>
    <x v="109"/>
    <x v="1"/>
    <x v="8"/>
  </r>
  <r>
    <x v="207"/>
    <x v="6"/>
    <x v="167"/>
    <x v="16"/>
    <x v="6"/>
    <x v="13"/>
    <x v="12"/>
    <x v="8"/>
    <x v="39"/>
    <x v="3"/>
    <x v="9"/>
  </r>
  <r>
    <x v="207"/>
    <x v="6"/>
    <x v="167"/>
    <x v="16"/>
    <x v="7"/>
    <x v="22"/>
    <x v="20"/>
    <x v="13"/>
    <x v="358"/>
    <x v="5"/>
    <x v="10"/>
  </r>
  <r>
    <x v="207"/>
    <x v="6"/>
    <x v="167"/>
    <x v="16"/>
    <x v="4"/>
    <x v="75"/>
    <x v="62"/>
    <x v="9"/>
    <x v="359"/>
    <x v="4"/>
    <x v="11"/>
  </r>
  <r>
    <x v="207"/>
    <x v="6"/>
    <x v="167"/>
    <x v="16"/>
    <x v="0"/>
    <x v="42"/>
    <x v="37"/>
    <x v="12"/>
    <x v="164"/>
    <x v="4"/>
    <x v="12"/>
  </r>
  <r>
    <x v="208"/>
    <x v="6"/>
    <x v="168"/>
    <x v="44"/>
    <x v="5"/>
    <x v="27"/>
    <x v="16"/>
    <x v="4"/>
    <x v="278"/>
    <x v="1"/>
    <x v="13"/>
  </r>
  <r>
    <x v="208"/>
    <x v="6"/>
    <x v="168"/>
    <x v="44"/>
    <x v="5"/>
    <x v="14"/>
    <x v="13"/>
    <x v="11"/>
    <x v="10"/>
    <x v="3"/>
    <x v="14"/>
  </r>
  <r>
    <x v="209"/>
    <x v="7"/>
    <x v="168"/>
    <x v="44"/>
    <x v="0"/>
    <x v="21"/>
    <x v="19"/>
    <x v="20"/>
    <x v="360"/>
    <x v="3"/>
    <x v="15"/>
  </r>
  <r>
    <x v="210"/>
    <x v="8"/>
    <x v="169"/>
    <x v="4"/>
    <x v="5"/>
    <x v="68"/>
    <x v="56"/>
    <x v="12"/>
    <x v="290"/>
    <x v="0"/>
    <x v="16"/>
  </r>
  <r>
    <x v="210"/>
    <x v="8"/>
    <x v="169"/>
    <x v="4"/>
    <x v="2"/>
    <x v="44"/>
    <x v="39"/>
    <x v="12"/>
    <x v="232"/>
    <x v="2"/>
    <x v="17"/>
  </r>
  <r>
    <x v="210"/>
    <x v="8"/>
    <x v="169"/>
    <x v="4"/>
    <x v="6"/>
    <x v="40"/>
    <x v="35"/>
    <x v="8"/>
    <x v="146"/>
    <x v="0"/>
    <x v="18"/>
  </r>
  <r>
    <x v="210"/>
    <x v="8"/>
    <x v="169"/>
    <x v="4"/>
    <x v="1"/>
    <x v="33"/>
    <x v="29"/>
    <x v="6"/>
    <x v="58"/>
    <x v="1"/>
    <x v="19"/>
  </r>
  <r>
    <x v="210"/>
    <x v="8"/>
    <x v="169"/>
    <x v="4"/>
    <x v="0"/>
    <x v="42"/>
    <x v="37"/>
    <x v="13"/>
    <x v="254"/>
    <x v="1"/>
    <x v="20"/>
  </r>
  <r>
    <x v="211"/>
    <x v="2"/>
    <x v="170"/>
    <x v="3"/>
    <x v="2"/>
    <x v="32"/>
    <x v="28"/>
    <x v="16"/>
    <x v="361"/>
    <x v="2"/>
    <x v="21"/>
  </r>
  <r>
    <x v="211"/>
    <x v="2"/>
    <x v="170"/>
    <x v="3"/>
    <x v="3"/>
    <x v="54"/>
    <x v="45"/>
    <x v="8"/>
    <x v="318"/>
    <x v="1"/>
    <x v="22"/>
  </r>
  <r>
    <x v="211"/>
    <x v="2"/>
    <x v="170"/>
    <x v="3"/>
    <x v="0"/>
    <x v="2"/>
    <x v="34"/>
    <x v="4"/>
    <x v="172"/>
    <x v="5"/>
    <x v="23"/>
  </r>
  <r>
    <x v="212"/>
    <x v="6"/>
    <x v="171"/>
    <x v="14"/>
    <x v="5"/>
    <x v="56"/>
    <x v="11"/>
    <x v="11"/>
    <x v="362"/>
    <x v="3"/>
    <x v="24"/>
  </r>
  <r>
    <x v="212"/>
    <x v="6"/>
    <x v="171"/>
    <x v="14"/>
    <x v="6"/>
    <x v="48"/>
    <x v="41"/>
    <x v="22"/>
    <x v="363"/>
    <x v="2"/>
    <x v="25"/>
  </r>
  <r>
    <x v="213"/>
    <x v="5"/>
    <x v="171"/>
    <x v="28"/>
    <x v="5"/>
    <x v="27"/>
    <x v="16"/>
    <x v="4"/>
    <x v="278"/>
    <x v="0"/>
    <x v="26"/>
  </r>
  <r>
    <x v="213"/>
    <x v="5"/>
    <x v="171"/>
    <x v="28"/>
    <x v="3"/>
    <x v="34"/>
    <x v="30"/>
    <x v="19"/>
    <x v="364"/>
    <x v="0"/>
    <x v="0"/>
  </r>
  <r>
    <x v="213"/>
    <x v="5"/>
    <x v="171"/>
    <x v="28"/>
    <x v="7"/>
    <x v="16"/>
    <x v="15"/>
    <x v="18"/>
    <x v="365"/>
    <x v="1"/>
    <x v="1"/>
  </r>
  <r>
    <x v="214"/>
    <x v="7"/>
    <x v="172"/>
    <x v="72"/>
    <x v="3"/>
    <x v="43"/>
    <x v="38"/>
    <x v="15"/>
    <x v="366"/>
    <x v="1"/>
    <x v="2"/>
  </r>
  <r>
    <x v="214"/>
    <x v="7"/>
    <x v="172"/>
    <x v="72"/>
    <x v="1"/>
    <x v="70"/>
    <x v="58"/>
    <x v="11"/>
    <x v="367"/>
    <x v="2"/>
    <x v="3"/>
  </r>
  <r>
    <x v="215"/>
    <x v="0"/>
    <x v="173"/>
    <x v="4"/>
    <x v="5"/>
    <x v="49"/>
    <x v="42"/>
    <x v="11"/>
    <x v="368"/>
    <x v="3"/>
    <x v="4"/>
  </r>
  <r>
    <x v="215"/>
    <x v="0"/>
    <x v="173"/>
    <x v="4"/>
    <x v="1"/>
    <x v="1"/>
    <x v="44"/>
    <x v="13"/>
    <x v="203"/>
    <x v="1"/>
    <x v="5"/>
  </r>
  <r>
    <x v="216"/>
    <x v="2"/>
    <x v="173"/>
    <x v="47"/>
    <x v="4"/>
    <x v="62"/>
    <x v="51"/>
    <x v="16"/>
    <x v="369"/>
    <x v="4"/>
    <x v="6"/>
  </r>
  <r>
    <x v="216"/>
    <x v="2"/>
    <x v="173"/>
    <x v="47"/>
    <x v="6"/>
    <x v="40"/>
    <x v="35"/>
    <x v="28"/>
    <x v="370"/>
    <x v="1"/>
    <x v="7"/>
  </r>
  <r>
    <x v="216"/>
    <x v="2"/>
    <x v="173"/>
    <x v="47"/>
    <x v="1"/>
    <x v="33"/>
    <x v="29"/>
    <x v="12"/>
    <x v="307"/>
    <x v="1"/>
    <x v="8"/>
  </r>
  <r>
    <x v="216"/>
    <x v="2"/>
    <x v="173"/>
    <x v="47"/>
    <x v="0"/>
    <x v="11"/>
    <x v="10"/>
    <x v="8"/>
    <x v="94"/>
    <x v="3"/>
    <x v="9"/>
  </r>
  <r>
    <x v="217"/>
    <x v="5"/>
    <x v="174"/>
    <x v="61"/>
    <x v="6"/>
    <x v="15"/>
    <x v="14"/>
    <x v="9"/>
    <x v="222"/>
    <x v="5"/>
    <x v="10"/>
  </r>
  <r>
    <x v="217"/>
    <x v="5"/>
    <x v="174"/>
    <x v="61"/>
    <x v="7"/>
    <x v="39"/>
    <x v="33"/>
    <x v="27"/>
    <x v="371"/>
    <x v="4"/>
    <x v="11"/>
  </r>
  <r>
    <x v="217"/>
    <x v="5"/>
    <x v="174"/>
    <x v="61"/>
    <x v="3"/>
    <x v="37"/>
    <x v="32"/>
    <x v="8"/>
    <x v="350"/>
    <x v="4"/>
    <x v="12"/>
  </r>
  <r>
    <x v="217"/>
    <x v="5"/>
    <x v="174"/>
    <x v="61"/>
    <x v="3"/>
    <x v="73"/>
    <x v="57"/>
    <x v="12"/>
    <x v="326"/>
    <x v="1"/>
    <x v="13"/>
  </r>
  <r>
    <x v="217"/>
    <x v="5"/>
    <x v="174"/>
    <x v="61"/>
    <x v="5"/>
    <x v="72"/>
    <x v="60"/>
    <x v="9"/>
    <x v="372"/>
    <x v="3"/>
    <x v="14"/>
  </r>
  <r>
    <x v="218"/>
    <x v="2"/>
    <x v="175"/>
    <x v="32"/>
    <x v="0"/>
    <x v="0"/>
    <x v="6"/>
    <x v="1"/>
    <x v="19"/>
    <x v="3"/>
    <x v="15"/>
  </r>
  <r>
    <x v="218"/>
    <x v="2"/>
    <x v="175"/>
    <x v="32"/>
    <x v="3"/>
    <x v="54"/>
    <x v="45"/>
    <x v="2"/>
    <x v="60"/>
    <x v="0"/>
    <x v="16"/>
  </r>
  <r>
    <x v="219"/>
    <x v="6"/>
    <x v="175"/>
    <x v="22"/>
    <x v="6"/>
    <x v="15"/>
    <x v="14"/>
    <x v="19"/>
    <x v="8"/>
    <x v="2"/>
    <x v="17"/>
  </r>
  <r>
    <x v="219"/>
    <x v="6"/>
    <x v="175"/>
    <x v="22"/>
    <x v="5"/>
    <x v="66"/>
    <x v="44"/>
    <x v="0"/>
    <x v="373"/>
    <x v="0"/>
    <x v="18"/>
  </r>
  <r>
    <x v="220"/>
    <x v="3"/>
    <x v="176"/>
    <x v="44"/>
    <x v="3"/>
    <x v="34"/>
    <x v="30"/>
    <x v="26"/>
    <x v="181"/>
    <x v="1"/>
    <x v="19"/>
  </r>
  <r>
    <x v="220"/>
    <x v="3"/>
    <x v="176"/>
    <x v="44"/>
    <x v="6"/>
    <x v="40"/>
    <x v="35"/>
    <x v="6"/>
    <x v="118"/>
    <x v="1"/>
    <x v="20"/>
  </r>
  <r>
    <x v="221"/>
    <x v="5"/>
    <x v="177"/>
    <x v="19"/>
    <x v="6"/>
    <x v="18"/>
    <x v="17"/>
    <x v="4"/>
    <x v="125"/>
    <x v="2"/>
    <x v="21"/>
  </r>
  <r>
    <x v="221"/>
    <x v="5"/>
    <x v="177"/>
    <x v="19"/>
    <x v="5"/>
    <x v="19"/>
    <x v="18"/>
    <x v="5"/>
    <x v="21"/>
    <x v="1"/>
    <x v="22"/>
  </r>
  <r>
    <x v="221"/>
    <x v="5"/>
    <x v="177"/>
    <x v="19"/>
    <x v="4"/>
    <x v="45"/>
    <x v="40"/>
    <x v="17"/>
    <x v="374"/>
    <x v="5"/>
    <x v="23"/>
  </r>
  <r>
    <x v="222"/>
    <x v="2"/>
    <x v="178"/>
    <x v="48"/>
    <x v="3"/>
    <x v="59"/>
    <x v="48"/>
    <x v="12"/>
    <x v="375"/>
    <x v="3"/>
    <x v="24"/>
  </r>
  <r>
    <x v="222"/>
    <x v="2"/>
    <x v="178"/>
    <x v="48"/>
    <x v="1"/>
    <x v="70"/>
    <x v="58"/>
    <x v="6"/>
    <x v="376"/>
    <x v="2"/>
    <x v="25"/>
  </r>
  <r>
    <x v="222"/>
    <x v="2"/>
    <x v="178"/>
    <x v="48"/>
    <x v="1"/>
    <x v="58"/>
    <x v="47"/>
    <x v="26"/>
    <x v="377"/>
    <x v="0"/>
    <x v="26"/>
  </r>
  <r>
    <x v="223"/>
    <x v="7"/>
    <x v="178"/>
    <x v="31"/>
    <x v="2"/>
    <x v="32"/>
    <x v="28"/>
    <x v="12"/>
    <x v="210"/>
    <x v="0"/>
    <x v="0"/>
  </r>
  <r>
    <x v="223"/>
    <x v="7"/>
    <x v="178"/>
    <x v="31"/>
    <x v="1"/>
    <x v="33"/>
    <x v="29"/>
    <x v="8"/>
    <x v="125"/>
    <x v="1"/>
    <x v="1"/>
  </r>
  <r>
    <x v="224"/>
    <x v="6"/>
    <x v="179"/>
    <x v="56"/>
    <x v="6"/>
    <x v="15"/>
    <x v="14"/>
    <x v="32"/>
    <x v="39"/>
    <x v="1"/>
    <x v="2"/>
  </r>
  <r>
    <x v="224"/>
    <x v="6"/>
    <x v="179"/>
    <x v="56"/>
    <x v="2"/>
    <x v="4"/>
    <x v="4"/>
    <x v="27"/>
    <x v="283"/>
    <x v="2"/>
    <x v="3"/>
  </r>
  <r>
    <x v="225"/>
    <x v="5"/>
    <x v="180"/>
    <x v="42"/>
    <x v="0"/>
    <x v="10"/>
    <x v="9"/>
    <x v="0"/>
    <x v="378"/>
    <x v="3"/>
    <x v="4"/>
  </r>
  <r>
    <x v="225"/>
    <x v="5"/>
    <x v="180"/>
    <x v="42"/>
    <x v="0"/>
    <x v="42"/>
    <x v="37"/>
    <x v="0"/>
    <x v="379"/>
    <x v="1"/>
    <x v="5"/>
  </r>
  <r>
    <x v="226"/>
    <x v="0"/>
    <x v="180"/>
    <x v="43"/>
    <x v="2"/>
    <x v="3"/>
    <x v="3"/>
    <x v="0"/>
    <x v="298"/>
    <x v="4"/>
    <x v="6"/>
  </r>
  <r>
    <x v="226"/>
    <x v="0"/>
    <x v="180"/>
    <x v="43"/>
    <x v="2"/>
    <x v="44"/>
    <x v="39"/>
    <x v="27"/>
    <x v="380"/>
    <x v="1"/>
    <x v="7"/>
  </r>
  <r>
    <x v="226"/>
    <x v="0"/>
    <x v="180"/>
    <x v="43"/>
    <x v="3"/>
    <x v="37"/>
    <x v="32"/>
    <x v="11"/>
    <x v="381"/>
    <x v="1"/>
    <x v="8"/>
  </r>
  <r>
    <x v="226"/>
    <x v="0"/>
    <x v="180"/>
    <x v="43"/>
    <x v="6"/>
    <x v="48"/>
    <x v="41"/>
    <x v="1"/>
    <x v="154"/>
    <x v="3"/>
    <x v="9"/>
  </r>
  <r>
    <x v="227"/>
    <x v="4"/>
    <x v="181"/>
    <x v="4"/>
    <x v="0"/>
    <x v="12"/>
    <x v="11"/>
    <x v="5"/>
    <x v="382"/>
    <x v="5"/>
    <x v="10"/>
  </r>
  <r>
    <x v="227"/>
    <x v="4"/>
    <x v="181"/>
    <x v="4"/>
    <x v="4"/>
    <x v="61"/>
    <x v="50"/>
    <x v="18"/>
    <x v="341"/>
    <x v="4"/>
    <x v="11"/>
  </r>
  <r>
    <x v="227"/>
    <x v="4"/>
    <x v="181"/>
    <x v="4"/>
    <x v="6"/>
    <x v="38"/>
    <x v="12"/>
    <x v="10"/>
    <x v="15"/>
    <x v="4"/>
    <x v="12"/>
  </r>
  <r>
    <x v="228"/>
    <x v="6"/>
    <x v="182"/>
    <x v="8"/>
    <x v="7"/>
    <x v="16"/>
    <x v="15"/>
    <x v="17"/>
    <x v="383"/>
    <x v="1"/>
    <x v="13"/>
  </r>
  <r>
    <x v="228"/>
    <x v="6"/>
    <x v="182"/>
    <x v="8"/>
    <x v="6"/>
    <x v="30"/>
    <x v="27"/>
    <x v="0"/>
    <x v="165"/>
    <x v="3"/>
    <x v="14"/>
  </r>
  <r>
    <x v="229"/>
    <x v="0"/>
    <x v="182"/>
    <x v="50"/>
    <x v="6"/>
    <x v="52"/>
    <x v="12"/>
    <x v="6"/>
    <x v="53"/>
    <x v="3"/>
    <x v="15"/>
  </r>
  <r>
    <x v="229"/>
    <x v="0"/>
    <x v="182"/>
    <x v="50"/>
    <x v="5"/>
    <x v="27"/>
    <x v="16"/>
    <x v="11"/>
    <x v="19"/>
    <x v="0"/>
    <x v="16"/>
  </r>
  <r>
    <x v="229"/>
    <x v="0"/>
    <x v="182"/>
    <x v="50"/>
    <x v="6"/>
    <x v="13"/>
    <x v="12"/>
    <x v="8"/>
    <x v="39"/>
    <x v="2"/>
    <x v="17"/>
  </r>
  <r>
    <x v="230"/>
    <x v="7"/>
    <x v="183"/>
    <x v="3"/>
    <x v="3"/>
    <x v="41"/>
    <x v="36"/>
    <x v="8"/>
    <x v="352"/>
    <x v="0"/>
    <x v="18"/>
  </r>
  <r>
    <x v="231"/>
    <x v="3"/>
    <x v="184"/>
    <x v="13"/>
    <x v="6"/>
    <x v="67"/>
    <x v="55"/>
    <x v="12"/>
    <x v="384"/>
    <x v="1"/>
    <x v="19"/>
  </r>
  <r>
    <x v="231"/>
    <x v="3"/>
    <x v="184"/>
    <x v="13"/>
    <x v="7"/>
    <x v="22"/>
    <x v="20"/>
    <x v="19"/>
    <x v="385"/>
    <x v="1"/>
    <x v="20"/>
  </r>
  <r>
    <x v="231"/>
    <x v="3"/>
    <x v="184"/>
    <x v="13"/>
    <x v="0"/>
    <x v="21"/>
    <x v="19"/>
    <x v="18"/>
    <x v="386"/>
    <x v="2"/>
    <x v="21"/>
  </r>
  <r>
    <x v="231"/>
    <x v="3"/>
    <x v="184"/>
    <x v="13"/>
    <x v="1"/>
    <x v="58"/>
    <x v="47"/>
    <x v="12"/>
    <x v="249"/>
    <x v="1"/>
    <x v="22"/>
  </r>
  <r>
    <x v="232"/>
    <x v="1"/>
    <x v="185"/>
    <x v="68"/>
    <x v="5"/>
    <x v="69"/>
    <x v="57"/>
    <x v="12"/>
    <x v="326"/>
    <x v="5"/>
    <x v="23"/>
  </r>
  <r>
    <x v="232"/>
    <x v="1"/>
    <x v="185"/>
    <x v="68"/>
    <x v="0"/>
    <x v="21"/>
    <x v="19"/>
    <x v="0"/>
    <x v="267"/>
    <x v="3"/>
    <x v="24"/>
  </r>
  <r>
    <x v="233"/>
    <x v="6"/>
    <x v="185"/>
    <x v="29"/>
    <x v="5"/>
    <x v="14"/>
    <x v="13"/>
    <x v="23"/>
    <x v="81"/>
    <x v="2"/>
    <x v="25"/>
  </r>
  <r>
    <x v="233"/>
    <x v="6"/>
    <x v="185"/>
    <x v="29"/>
    <x v="0"/>
    <x v="11"/>
    <x v="10"/>
    <x v="4"/>
    <x v="13"/>
    <x v="0"/>
    <x v="26"/>
  </r>
  <r>
    <x v="234"/>
    <x v="5"/>
    <x v="186"/>
    <x v="74"/>
    <x v="3"/>
    <x v="37"/>
    <x v="32"/>
    <x v="1"/>
    <x v="128"/>
    <x v="0"/>
    <x v="0"/>
  </r>
  <r>
    <x v="235"/>
    <x v="8"/>
    <x v="187"/>
    <x v="19"/>
    <x v="6"/>
    <x v="53"/>
    <x v="44"/>
    <x v="5"/>
    <x v="387"/>
    <x v="1"/>
    <x v="1"/>
  </r>
  <r>
    <x v="235"/>
    <x v="8"/>
    <x v="187"/>
    <x v="19"/>
    <x v="4"/>
    <x v="23"/>
    <x v="21"/>
    <x v="12"/>
    <x v="388"/>
    <x v="1"/>
    <x v="2"/>
  </r>
  <r>
    <x v="236"/>
    <x v="3"/>
    <x v="187"/>
    <x v="31"/>
    <x v="5"/>
    <x v="27"/>
    <x v="16"/>
    <x v="31"/>
    <x v="166"/>
    <x v="2"/>
    <x v="3"/>
  </r>
  <r>
    <x v="236"/>
    <x v="3"/>
    <x v="187"/>
    <x v="31"/>
    <x v="3"/>
    <x v="37"/>
    <x v="32"/>
    <x v="1"/>
    <x v="128"/>
    <x v="3"/>
    <x v="4"/>
  </r>
  <r>
    <x v="236"/>
    <x v="3"/>
    <x v="187"/>
    <x v="31"/>
    <x v="2"/>
    <x v="4"/>
    <x v="4"/>
    <x v="28"/>
    <x v="389"/>
    <x v="1"/>
    <x v="5"/>
  </r>
  <r>
    <x v="237"/>
    <x v="2"/>
    <x v="188"/>
    <x v="67"/>
    <x v="6"/>
    <x v="18"/>
    <x v="17"/>
    <x v="8"/>
    <x v="20"/>
    <x v="4"/>
    <x v="6"/>
  </r>
  <r>
    <x v="237"/>
    <x v="2"/>
    <x v="188"/>
    <x v="67"/>
    <x v="4"/>
    <x v="57"/>
    <x v="16"/>
    <x v="8"/>
    <x v="38"/>
    <x v="1"/>
    <x v="7"/>
  </r>
  <r>
    <x v="237"/>
    <x v="2"/>
    <x v="188"/>
    <x v="67"/>
    <x v="7"/>
    <x v="16"/>
    <x v="15"/>
    <x v="12"/>
    <x v="390"/>
    <x v="1"/>
    <x v="8"/>
  </r>
  <r>
    <x v="237"/>
    <x v="2"/>
    <x v="188"/>
    <x v="67"/>
    <x v="6"/>
    <x v="30"/>
    <x v="27"/>
    <x v="18"/>
    <x v="210"/>
    <x v="3"/>
    <x v="9"/>
  </r>
  <r>
    <x v="238"/>
    <x v="5"/>
    <x v="189"/>
    <x v="8"/>
    <x v="0"/>
    <x v="0"/>
    <x v="6"/>
    <x v="2"/>
    <x v="241"/>
    <x v="5"/>
    <x v="10"/>
  </r>
  <r>
    <x v="238"/>
    <x v="5"/>
    <x v="189"/>
    <x v="8"/>
    <x v="2"/>
    <x v="4"/>
    <x v="4"/>
    <x v="9"/>
    <x v="391"/>
    <x v="4"/>
    <x v="11"/>
  </r>
  <r>
    <x v="238"/>
    <x v="5"/>
    <x v="189"/>
    <x v="8"/>
    <x v="2"/>
    <x v="17"/>
    <x v="16"/>
    <x v="16"/>
    <x v="392"/>
    <x v="4"/>
    <x v="12"/>
  </r>
  <r>
    <x v="239"/>
    <x v="7"/>
    <x v="189"/>
    <x v="62"/>
    <x v="5"/>
    <x v="49"/>
    <x v="42"/>
    <x v="2"/>
    <x v="393"/>
    <x v="1"/>
    <x v="13"/>
  </r>
  <r>
    <x v="239"/>
    <x v="7"/>
    <x v="189"/>
    <x v="62"/>
    <x v="5"/>
    <x v="68"/>
    <x v="56"/>
    <x v="12"/>
    <x v="290"/>
    <x v="3"/>
    <x v="14"/>
  </r>
  <r>
    <x v="239"/>
    <x v="7"/>
    <x v="189"/>
    <x v="62"/>
    <x v="7"/>
    <x v="55"/>
    <x v="46"/>
    <x v="23"/>
    <x v="213"/>
    <x v="3"/>
    <x v="15"/>
  </r>
  <r>
    <x v="240"/>
    <x v="6"/>
    <x v="190"/>
    <x v="17"/>
    <x v="0"/>
    <x v="21"/>
    <x v="19"/>
    <x v="12"/>
    <x v="23"/>
    <x v="0"/>
    <x v="16"/>
  </r>
  <r>
    <x v="240"/>
    <x v="6"/>
    <x v="190"/>
    <x v="17"/>
    <x v="3"/>
    <x v="47"/>
    <x v="27"/>
    <x v="8"/>
    <x v="49"/>
    <x v="2"/>
    <x v="17"/>
  </r>
  <r>
    <x v="241"/>
    <x v="1"/>
    <x v="191"/>
    <x v="54"/>
    <x v="0"/>
    <x v="0"/>
    <x v="6"/>
    <x v="6"/>
    <x v="7"/>
    <x v="0"/>
    <x v="18"/>
  </r>
  <r>
    <x v="241"/>
    <x v="1"/>
    <x v="191"/>
    <x v="54"/>
    <x v="5"/>
    <x v="19"/>
    <x v="18"/>
    <x v="27"/>
    <x v="394"/>
    <x v="1"/>
    <x v="19"/>
  </r>
  <r>
    <x v="242"/>
    <x v="8"/>
    <x v="192"/>
    <x v="8"/>
    <x v="0"/>
    <x v="21"/>
    <x v="19"/>
    <x v="18"/>
    <x v="386"/>
    <x v="1"/>
    <x v="20"/>
  </r>
  <r>
    <x v="242"/>
    <x v="8"/>
    <x v="192"/>
    <x v="8"/>
    <x v="5"/>
    <x v="56"/>
    <x v="11"/>
    <x v="12"/>
    <x v="79"/>
    <x v="2"/>
    <x v="21"/>
  </r>
  <r>
    <x v="242"/>
    <x v="8"/>
    <x v="192"/>
    <x v="8"/>
    <x v="6"/>
    <x v="48"/>
    <x v="41"/>
    <x v="20"/>
    <x v="395"/>
    <x v="1"/>
    <x v="22"/>
  </r>
  <r>
    <x v="243"/>
    <x v="6"/>
    <x v="192"/>
    <x v="47"/>
    <x v="4"/>
    <x v="45"/>
    <x v="40"/>
    <x v="6"/>
    <x v="396"/>
    <x v="5"/>
    <x v="23"/>
  </r>
  <r>
    <x v="243"/>
    <x v="6"/>
    <x v="192"/>
    <x v="47"/>
    <x v="4"/>
    <x v="23"/>
    <x v="21"/>
    <x v="25"/>
    <x v="244"/>
    <x v="3"/>
    <x v="24"/>
  </r>
  <r>
    <x v="244"/>
    <x v="3"/>
    <x v="193"/>
    <x v="66"/>
    <x v="5"/>
    <x v="66"/>
    <x v="44"/>
    <x v="18"/>
    <x v="178"/>
    <x v="2"/>
    <x v="25"/>
  </r>
  <r>
    <x v="244"/>
    <x v="3"/>
    <x v="193"/>
    <x v="66"/>
    <x v="1"/>
    <x v="1"/>
    <x v="44"/>
    <x v="8"/>
    <x v="101"/>
    <x v="0"/>
    <x v="26"/>
  </r>
  <r>
    <x v="245"/>
    <x v="2"/>
    <x v="194"/>
    <x v="53"/>
    <x v="4"/>
    <x v="6"/>
    <x v="6"/>
    <x v="6"/>
    <x v="7"/>
    <x v="0"/>
    <x v="0"/>
  </r>
  <r>
    <x v="245"/>
    <x v="2"/>
    <x v="194"/>
    <x v="53"/>
    <x v="4"/>
    <x v="61"/>
    <x v="50"/>
    <x v="1"/>
    <x v="397"/>
    <x v="1"/>
    <x v="1"/>
  </r>
  <r>
    <x v="245"/>
    <x v="2"/>
    <x v="194"/>
    <x v="53"/>
    <x v="0"/>
    <x v="60"/>
    <x v="49"/>
    <x v="1"/>
    <x v="39"/>
    <x v="1"/>
    <x v="2"/>
  </r>
  <r>
    <x v="246"/>
    <x v="2"/>
    <x v="194"/>
    <x v="32"/>
    <x v="1"/>
    <x v="33"/>
    <x v="29"/>
    <x v="12"/>
    <x v="307"/>
    <x v="2"/>
    <x v="3"/>
  </r>
  <r>
    <x v="247"/>
    <x v="3"/>
    <x v="195"/>
    <x v="75"/>
    <x v="1"/>
    <x v="70"/>
    <x v="58"/>
    <x v="1"/>
    <x v="347"/>
    <x v="3"/>
    <x v="4"/>
  </r>
  <r>
    <x v="247"/>
    <x v="3"/>
    <x v="195"/>
    <x v="75"/>
    <x v="3"/>
    <x v="5"/>
    <x v="5"/>
    <x v="8"/>
    <x v="161"/>
    <x v="1"/>
    <x v="5"/>
  </r>
  <r>
    <x v="247"/>
    <x v="3"/>
    <x v="195"/>
    <x v="75"/>
    <x v="4"/>
    <x v="23"/>
    <x v="21"/>
    <x v="2"/>
    <x v="242"/>
    <x v="4"/>
    <x v="6"/>
  </r>
  <r>
    <x v="248"/>
    <x v="8"/>
    <x v="196"/>
    <x v="33"/>
    <x v="0"/>
    <x v="12"/>
    <x v="11"/>
    <x v="8"/>
    <x v="14"/>
    <x v="1"/>
    <x v="7"/>
  </r>
  <r>
    <x v="249"/>
    <x v="8"/>
    <x v="196"/>
    <x v="26"/>
    <x v="1"/>
    <x v="33"/>
    <x v="29"/>
    <x v="31"/>
    <x v="398"/>
    <x v="1"/>
    <x v="8"/>
  </r>
  <r>
    <x v="249"/>
    <x v="8"/>
    <x v="196"/>
    <x v="26"/>
    <x v="0"/>
    <x v="2"/>
    <x v="34"/>
    <x v="9"/>
    <x v="184"/>
    <x v="3"/>
    <x v="9"/>
  </r>
  <r>
    <x v="249"/>
    <x v="8"/>
    <x v="196"/>
    <x v="26"/>
    <x v="4"/>
    <x v="23"/>
    <x v="21"/>
    <x v="9"/>
    <x v="399"/>
    <x v="5"/>
    <x v="10"/>
  </r>
  <r>
    <x v="250"/>
    <x v="6"/>
    <x v="197"/>
    <x v="8"/>
    <x v="6"/>
    <x v="15"/>
    <x v="64"/>
    <x v="31"/>
    <x v="400"/>
    <x v="4"/>
    <x v="11"/>
  </r>
  <r>
    <x v="250"/>
    <x v="6"/>
    <x v="197"/>
    <x v="8"/>
    <x v="3"/>
    <x v="37"/>
    <x v="65"/>
    <x v="2"/>
    <x v="401"/>
    <x v="4"/>
    <x v="12"/>
  </r>
  <r>
    <x v="250"/>
    <x v="6"/>
    <x v="197"/>
    <x v="8"/>
    <x v="1"/>
    <x v="1"/>
    <x v="0"/>
    <x v="12"/>
    <x v="257"/>
    <x v="1"/>
    <x v="13"/>
  </r>
  <r>
    <x v="251"/>
    <x v="2"/>
    <x v="198"/>
    <x v="28"/>
    <x v="2"/>
    <x v="44"/>
    <x v="66"/>
    <x v="8"/>
    <x v="402"/>
    <x v="3"/>
    <x v="14"/>
  </r>
  <r>
    <x v="251"/>
    <x v="2"/>
    <x v="198"/>
    <x v="28"/>
    <x v="5"/>
    <x v="14"/>
    <x v="52"/>
    <x v="9"/>
    <x v="403"/>
    <x v="3"/>
    <x v="15"/>
  </r>
  <r>
    <x v="252"/>
    <x v="1"/>
    <x v="199"/>
    <x v="53"/>
    <x v="4"/>
    <x v="50"/>
    <x v="40"/>
    <x v="0"/>
    <x v="404"/>
    <x v="0"/>
    <x v="16"/>
  </r>
  <r>
    <x v="252"/>
    <x v="1"/>
    <x v="199"/>
    <x v="53"/>
    <x v="2"/>
    <x v="44"/>
    <x v="66"/>
    <x v="26"/>
    <x v="50"/>
    <x v="2"/>
    <x v="17"/>
  </r>
  <r>
    <x v="253"/>
    <x v="4"/>
    <x v="199"/>
    <x v="76"/>
    <x v="7"/>
    <x v="55"/>
    <x v="67"/>
    <x v="8"/>
    <x v="405"/>
    <x v="0"/>
    <x v="18"/>
  </r>
  <r>
    <x v="254"/>
    <x v="7"/>
    <x v="200"/>
    <x v="43"/>
    <x v="3"/>
    <x v="73"/>
    <x v="68"/>
    <x v="11"/>
    <x v="406"/>
    <x v="1"/>
    <x v="19"/>
  </r>
  <r>
    <x v="254"/>
    <x v="7"/>
    <x v="200"/>
    <x v="43"/>
    <x v="7"/>
    <x v="22"/>
    <x v="69"/>
    <x v="7"/>
    <x v="407"/>
    <x v="1"/>
    <x v="20"/>
  </r>
  <r>
    <x v="254"/>
    <x v="7"/>
    <x v="200"/>
    <x v="43"/>
    <x v="6"/>
    <x v="51"/>
    <x v="0"/>
    <x v="12"/>
    <x v="257"/>
    <x v="2"/>
    <x v="21"/>
  </r>
  <r>
    <x v="255"/>
    <x v="1"/>
    <x v="201"/>
    <x v="34"/>
    <x v="2"/>
    <x v="3"/>
    <x v="70"/>
    <x v="21"/>
    <x v="408"/>
    <x v="1"/>
    <x v="22"/>
  </r>
  <r>
    <x v="255"/>
    <x v="1"/>
    <x v="201"/>
    <x v="34"/>
    <x v="4"/>
    <x v="6"/>
    <x v="71"/>
    <x v="8"/>
    <x v="409"/>
    <x v="5"/>
    <x v="23"/>
  </r>
  <r>
    <x v="256"/>
    <x v="2"/>
    <x v="201"/>
    <x v="19"/>
    <x v="6"/>
    <x v="18"/>
    <x v="72"/>
    <x v="0"/>
    <x v="410"/>
    <x v="3"/>
    <x v="24"/>
  </r>
  <r>
    <x v="256"/>
    <x v="2"/>
    <x v="201"/>
    <x v="19"/>
    <x v="5"/>
    <x v="27"/>
    <x v="11"/>
    <x v="0"/>
    <x v="56"/>
    <x v="2"/>
    <x v="25"/>
  </r>
  <r>
    <x v="256"/>
    <x v="2"/>
    <x v="201"/>
    <x v="19"/>
    <x v="7"/>
    <x v="22"/>
    <x v="69"/>
    <x v="1"/>
    <x v="411"/>
    <x v="0"/>
    <x v="26"/>
  </r>
  <r>
    <x v="256"/>
    <x v="2"/>
    <x v="201"/>
    <x v="19"/>
    <x v="4"/>
    <x v="75"/>
    <x v="73"/>
    <x v="9"/>
    <x v="412"/>
    <x v="0"/>
    <x v="0"/>
  </r>
  <r>
    <x v="257"/>
    <x v="3"/>
    <x v="202"/>
    <x v="49"/>
    <x v="5"/>
    <x v="29"/>
    <x v="74"/>
    <x v="28"/>
    <x v="413"/>
    <x v="1"/>
    <x v="1"/>
  </r>
  <r>
    <x v="258"/>
    <x v="4"/>
    <x v="203"/>
    <x v="44"/>
    <x v="5"/>
    <x v="66"/>
    <x v="0"/>
    <x v="27"/>
    <x v="37"/>
    <x v="1"/>
    <x v="2"/>
  </r>
  <r>
    <x v="258"/>
    <x v="4"/>
    <x v="203"/>
    <x v="44"/>
    <x v="6"/>
    <x v="30"/>
    <x v="75"/>
    <x v="31"/>
    <x v="362"/>
    <x v="2"/>
    <x v="3"/>
  </r>
  <r>
    <x v="259"/>
    <x v="8"/>
    <x v="203"/>
    <x v="59"/>
    <x v="6"/>
    <x v="40"/>
    <x v="76"/>
    <x v="6"/>
    <x v="414"/>
    <x v="3"/>
    <x v="4"/>
  </r>
  <r>
    <x v="259"/>
    <x v="8"/>
    <x v="203"/>
    <x v="59"/>
    <x v="5"/>
    <x v="74"/>
    <x v="77"/>
    <x v="6"/>
    <x v="415"/>
    <x v="1"/>
    <x v="5"/>
  </r>
  <r>
    <x v="260"/>
    <x v="5"/>
    <x v="204"/>
    <x v="11"/>
    <x v="3"/>
    <x v="43"/>
    <x v="78"/>
    <x v="1"/>
    <x v="143"/>
    <x v="4"/>
    <x v="6"/>
  </r>
  <r>
    <x v="260"/>
    <x v="5"/>
    <x v="204"/>
    <x v="11"/>
    <x v="6"/>
    <x v="13"/>
    <x v="79"/>
    <x v="1"/>
    <x v="212"/>
    <x v="1"/>
    <x v="7"/>
  </r>
  <r>
    <x v="261"/>
    <x v="2"/>
    <x v="205"/>
    <x v="76"/>
    <x v="2"/>
    <x v="44"/>
    <x v="66"/>
    <x v="28"/>
    <x v="416"/>
    <x v="1"/>
    <x v="8"/>
  </r>
  <r>
    <x v="262"/>
    <x v="1"/>
    <x v="206"/>
    <x v="45"/>
    <x v="7"/>
    <x v="39"/>
    <x v="80"/>
    <x v="20"/>
    <x v="417"/>
    <x v="3"/>
    <x v="9"/>
  </r>
  <r>
    <x v="262"/>
    <x v="1"/>
    <x v="206"/>
    <x v="45"/>
    <x v="6"/>
    <x v="48"/>
    <x v="81"/>
    <x v="20"/>
    <x v="256"/>
    <x v="5"/>
    <x v="10"/>
  </r>
  <r>
    <x v="263"/>
    <x v="2"/>
    <x v="206"/>
    <x v="48"/>
    <x v="4"/>
    <x v="62"/>
    <x v="82"/>
    <x v="13"/>
    <x v="418"/>
    <x v="4"/>
    <x v="11"/>
  </r>
  <r>
    <x v="263"/>
    <x v="2"/>
    <x v="206"/>
    <x v="48"/>
    <x v="2"/>
    <x v="32"/>
    <x v="83"/>
    <x v="13"/>
    <x v="375"/>
    <x v="4"/>
    <x v="12"/>
  </r>
  <r>
    <x v="263"/>
    <x v="2"/>
    <x v="206"/>
    <x v="48"/>
    <x v="4"/>
    <x v="71"/>
    <x v="84"/>
    <x v="1"/>
    <x v="62"/>
    <x v="1"/>
    <x v="13"/>
  </r>
  <r>
    <x v="264"/>
    <x v="8"/>
    <x v="207"/>
    <x v="52"/>
    <x v="6"/>
    <x v="15"/>
    <x v="64"/>
    <x v="1"/>
    <x v="419"/>
    <x v="3"/>
    <x v="14"/>
  </r>
  <r>
    <x v="264"/>
    <x v="8"/>
    <x v="207"/>
    <x v="52"/>
    <x v="3"/>
    <x v="54"/>
    <x v="27"/>
    <x v="3"/>
    <x v="420"/>
    <x v="3"/>
    <x v="15"/>
  </r>
  <r>
    <x v="264"/>
    <x v="8"/>
    <x v="207"/>
    <x v="52"/>
    <x v="5"/>
    <x v="69"/>
    <x v="68"/>
    <x v="7"/>
    <x v="421"/>
    <x v="0"/>
    <x v="16"/>
  </r>
  <r>
    <x v="264"/>
    <x v="8"/>
    <x v="207"/>
    <x v="52"/>
    <x v="0"/>
    <x v="11"/>
    <x v="85"/>
    <x v="0"/>
    <x v="422"/>
    <x v="2"/>
    <x v="17"/>
  </r>
  <r>
    <x v="265"/>
    <x v="8"/>
    <x v="208"/>
    <x v="35"/>
    <x v="5"/>
    <x v="27"/>
    <x v="11"/>
    <x v="4"/>
    <x v="62"/>
    <x v="0"/>
    <x v="18"/>
  </r>
  <r>
    <x v="265"/>
    <x v="8"/>
    <x v="208"/>
    <x v="35"/>
    <x v="0"/>
    <x v="26"/>
    <x v="59"/>
    <x v="13"/>
    <x v="423"/>
    <x v="1"/>
    <x v="19"/>
  </r>
  <r>
    <x v="265"/>
    <x v="8"/>
    <x v="208"/>
    <x v="35"/>
    <x v="4"/>
    <x v="75"/>
    <x v="73"/>
    <x v="6"/>
    <x v="424"/>
    <x v="1"/>
    <x v="20"/>
  </r>
  <r>
    <x v="266"/>
    <x v="3"/>
    <x v="208"/>
    <x v="9"/>
    <x v="5"/>
    <x v="9"/>
    <x v="86"/>
    <x v="43"/>
    <x v="425"/>
    <x v="2"/>
    <x v="21"/>
  </r>
  <r>
    <x v="266"/>
    <x v="3"/>
    <x v="208"/>
    <x v="9"/>
    <x v="2"/>
    <x v="44"/>
    <x v="66"/>
    <x v="5"/>
    <x v="426"/>
    <x v="1"/>
    <x v="22"/>
  </r>
  <r>
    <x v="266"/>
    <x v="3"/>
    <x v="208"/>
    <x v="9"/>
    <x v="1"/>
    <x v="33"/>
    <x v="87"/>
    <x v="21"/>
    <x v="427"/>
    <x v="5"/>
    <x v="23"/>
  </r>
  <r>
    <x v="266"/>
    <x v="3"/>
    <x v="208"/>
    <x v="9"/>
    <x v="4"/>
    <x v="6"/>
    <x v="71"/>
    <x v="43"/>
    <x v="428"/>
    <x v="3"/>
    <x v="24"/>
  </r>
  <r>
    <x v="266"/>
    <x v="3"/>
    <x v="208"/>
    <x v="9"/>
    <x v="6"/>
    <x v="48"/>
    <x v="81"/>
    <x v="13"/>
    <x v="429"/>
    <x v="2"/>
    <x v="25"/>
  </r>
  <r>
    <x v="267"/>
    <x v="7"/>
    <x v="209"/>
    <x v="21"/>
    <x v="7"/>
    <x v="76"/>
    <x v="88"/>
    <x v="16"/>
    <x v="310"/>
    <x v="0"/>
    <x v="26"/>
  </r>
  <r>
    <x v="267"/>
    <x v="7"/>
    <x v="209"/>
    <x v="21"/>
    <x v="5"/>
    <x v="19"/>
    <x v="89"/>
    <x v="13"/>
    <x v="430"/>
    <x v="0"/>
    <x v="0"/>
  </r>
  <r>
    <x v="267"/>
    <x v="7"/>
    <x v="209"/>
    <x v="21"/>
    <x v="5"/>
    <x v="24"/>
    <x v="90"/>
    <x v="40"/>
    <x v="431"/>
    <x v="1"/>
    <x v="1"/>
  </r>
  <r>
    <x v="267"/>
    <x v="7"/>
    <x v="209"/>
    <x v="21"/>
    <x v="0"/>
    <x v="10"/>
    <x v="91"/>
    <x v="16"/>
    <x v="66"/>
    <x v="1"/>
    <x v="2"/>
  </r>
  <r>
    <x v="267"/>
    <x v="7"/>
    <x v="209"/>
    <x v="21"/>
    <x v="0"/>
    <x v="11"/>
    <x v="85"/>
    <x v="44"/>
    <x v="432"/>
    <x v="2"/>
    <x v="3"/>
  </r>
  <r>
    <x v="268"/>
    <x v="7"/>
    <x v="210"/>
    <x v="34"/>
    <x v="3"/>
    <x v="59"/>
    <x v="92"/>
    <x v="9"/>
    <x v="433"/>
    <x v="3"/>
    <x v="4"/>
  </r>
  <r>
    <x v="268"/>
    <x v="7"/>
    <x v="210"/>
    <x v="34"/>
    <x v="3"/>
    <x v="5"/>
    <x v="93"/>
    <x v="32"/>
    <x v="434"/>
    <x v="1"/>
    <x v="5"/>
  </r>
  <r>
    <x v="268"/>
    <x v="7"/>
    <x v="210"/>
    <x v="34"/>
    <x v="1"/>
    <x v="1"/>
    <x v="0"/>
    <x v="8"/>
    <x v="435"/>
    <x v="4"/>
    <x v="6"/>
  </r>
  <r>
    <x v="269"/>
    <x v="3"/>
    <x v="210"/>
    <x v="77"/>
    <x v="1"/>
    <x v="65"/>
    <x v="94"/>
    <x v="7"/>
    <x v="436"/>
    <x v="1"/>
    <x v="7"/>
  </r>
  <r>
    <x v="269"/>
    <x v="3"/>
    <x v="210"/>
    <x v="77"/>
    <x v="0"/>
    <x v="21"/>
    <x v="95"/>
    <x v="22"/>
    <x v="437"/>
    <x v="1"/>
    <x v="8"/>
  </r>
  <r>
    <x v="269"/>
    <x v="3"/>
    <x v="210"/>
    <x v="77"/>
    <x v="6"/>
    <x v="30"/>
    <x v="75"/>
    <x v="7"/>
    <x v="222"/>
    <x v="3"/>
    <x v="9"/>
  </r>
  <r>
    <x v="270"/>
    <x v="2"/>
    <x v="211"/>
    <x v="23"/>
    <x v="6"/>
    <x v="15"/>
    <x v="64"/>
    <x v="2"/>
    <x v="438"/>
    <x v="5"/>
    <x v="10"/>
  </r>
  <r>
    <x v="270"/>
    <x v="2"/>
    <x v="211"/>
    <x v="23"/>
    <x v="6"/>
    <x v="67"/>
    <x v="96"/>
    <x v="6"/>
    <x v="439"/>
    <x v="4"/>
    <x v="11"/>
  </r>
  <r>
    <x v="270"/>
    <x v="2"/>
    <x v="211"/>
    <x v="23"/>
    <x v="4"/>
    <x v="45"/>
    <x v="97"/>
    <x v="3"/>
    <x v="440"/>
    <x v="4"/>
    <x v="12"/>
  </r>
  <r>
    <x v="271"/>
    <x v="1"/>
    <x v="212"/>
    <x v="5"/>
    <x v="3"/>
    <x v="41"/>
    <x v="98"/>
    <x v="16"/>
    <x v="441"/>
    <x v="1"/>
    <x v="13"/>
  </r>
  <r>
    <x v="271"/>
    <x v="1"/>
    <x v="212"/>
    <x v="5"/>
    <x v="1"/>
    <x v="33"/>
    <x v="87"/>
    <x v="4"/>
    <x v="442"/>
    <x v="3"/>
    <x v="14"/>
  </r>
  <r>
    <x v="271"/>
    <x v="1"/>
    <x v="212"/>
    <x v="5"/>
    <x v="0"/>
    <x v="11"/>
    <x v="85"/>
    <x v="1"/>
    <x v="106"/>
    <x v="3"/>
    <x v="15"/>
  </r>
  <r>
    <x v="272"/>
    <x v="8"/>
    <x v="213"/>
    <x v="65"/>
    <x v="6"/>
    <x v="15"/>
    <x v="64"/>
    <x v="26"/>
    <x v="114"/>
    <x v="0"/>
    <x v="16"/>
  </r>
  <r>
    <x v="272"/>
    <x v="8"/>
    <x v="213"/>
    <x v="65"/>
    <x v="7"/>
    <x v="22"/>
    <x v="69"/>
    <x v="2"/>
    <x v="443"/>
    <x v="2"/>
    <x v="17"/>
  </r>
  <r>
    <x v="273"/>
    <x v="6"/>
    <x v="213"/>
    <x v="78"/>
    <x v="6"/>
    <x v="31"/>
    <x v="79"/>
    <x v="28"/>
    <x v="17"/>
    <x v="0"/>
    <x v="18"/>
  </r>
  <r>
    <x v="273"/>
    <x v="6"/>
    <x v="213"/>
    <x v="78"/>
    <x v="3"/>
    <x v="5"/>
    <x v="93"/>
    <x v="1"/>
    <x v="444"/>
    <x v="1"/>
    <x v="19"/>
  </r>
  <r>
    <x v="273"/>
    <x v="6"/>
    <x v="213"/>
    <x v="78"/>
    <x v="5"/>
    <x v="56"/>
    <x v="99"/>
    <x v="7"/>
    <x v="445"/>
    <x v="1"/>
    <x v="20"/>
  </r>
  <r>
    <x v="274"/>
    <x v="2"/>
    <x v="214"/>
    <x v="26"/>
    <x v="6"/>
    <x v="52"/>
    <x v="79"/>
    <x v="4"/>
    <x v="210"/>
    <x v="2"/>
    <x v="21"/>
  </r>
  <r>
    <x v="274"/>
    <x v="2"/>
    <x v="214"/>
    <x v="26"/>
    <x v="4"/>
    <x v="71"/>
    <x v="84"/>
    <x v="23"/>
    <x v="446"/>
    <x v="1"/>
    <x v="22"/>
  </r>
  <r>
    <x v="274"/>
    <x v="2"/>
    <x v="214"/>
    <x v="26"/>
    <x v="3"/>
    <x v="34"/>
    <x v="100"/>
    <x v="8"/>
    <x v="447"/>
    <x v="5"/>
    <x v="23"/>
  </r>
  <r>
    <x v="274"/>
    <x v="2"/>
    <x v="214"/>
    <x v="26"/>
    <x v="3"/>
    <x v="37"/>
    <x v="65"/>
    <x v="9"/>
    <x v="448"/>
    <x v="3"/>
    <x v="24"/>
  </r>
  <r>
    <x v="275"/>
    <x v="8"/>
    <x v="215"/>
    <x v="56"/>
    <x v="7"/>
    <x v="35"/>
    <x v="101"/>
    <x v="9"/>
    <x v="449"/>
    <x v="2"/>
    <x v="25"/>
  </r>
  <r>
    <x v="275"/>
    <x v="8"/>
    <x v="215"/>
    <x v="56"/>
    <x v="5"/>
    <x v="9"/>
    <x v="86"/>
    <x v="6"/>
    <x v="450"/>
    <x v="0"/>
    <x v="26"/>
  </r>
  <r>
    <x v="275"/>
    <x v="8"/>
    <x v="215"/>
    <x v="56"/>
    <x v="3"/>
    <x v="28"/>
    <x v="102"/>
    <x v="27"/>
    <x v="451"/>
    <x v="0"/>
    <x v="0"/>
  </r>
  <r>
    <x v="275"/>
    <x v="8"/>
    <x v="215"/>
    <x v="56"/>
    <x v="3"/>
    <x v="5"/>
    <x v="93"/>
    <x v="7"/>
    <x v="452"/>
    <x v="1"/>
    <x v="1"/>
  </r>
  <r>
    <x v="276"/>
    <x v="5"/>
    <x v="215"/>
    <x v="25"/>
    <x v="3"/>
    <x v="41"/>
    <x v="98"/>
    <x v="17"/>
    <x v="453"/>
    <x v="1"/>
    <x v="2"/>
  </r>
  <r>
    <x v="276"/>
    <x v="5"/>
    <x v="215"/>
    <x v="25"/>
    <x v="3"/>
    <x v="34"/>
    <x v="100"/>
    <x v="1"/>
    <x v="454"/>
    <x v="2"/>
    <x v="3"/>
  </r>
  <r>
    <x v="276"/>
    <x v="5"/>
    <x v="215"/>
    <x v="25"/>
    <x v="6"/>
    <x v="40"/>
    <x v="76"/>
    <x v="18"/>
    <x v="455"/>
    <x v="3"/>
    <x v="4"/>
  </r>
  <r>
    <x v="276"/>
    <x v="5"/>
    <x v="215"/>
    <x v="25"/>
    <x v="7"/>
    <x v="55"/>
    <x v="67"/>
    <x v="6"/>
    <x v="456"/>
    <x v="1"/>
    <x v="5"/>
  </r>
  <r>
    <x v="277"/>
    <x v="5"/>
    <x v="216"/>
    <x v="48"/>
    <x v="3"/>
    <x v="20"/>
    <x v="72"/>
    <x v="12"/>
    <x v="359"/>
    <x v="4"/>
    <x v="6"/>
  </r>
  <r>
    <x v="277"/>
    <x v="5"/>
    <x v="216"/>
    <x v="48"/>
    <x v="3"/>
    <x v="37"/>
    <x v="65"/>
    <x v="6"/>
    <x v="457"/>
    <x v="1"/>
    <x v="7"/>
  </r>
  <r>
    <x v="278"/>
    <x v="2"/>
    <x v="217"/>
    <x v="16"/>
    <x v="6"/>
    <x v="52"/>
    <x v="79"/>
    <x v="26"/>
    <x v="165"/>
    <x v="1"/>
    <x v="8"/>
  </r>
  <r>
    <x v="278"/>
    <x v="2"/>
    <x v="217"/>
    <x v="16"/>
    <x v="3"/>
    <x v="43"/>
    <x v="78"/>
    <x v="1"/>
    <x v="143"/>
    <x v="3"/>
    <x v="9"/>
  </r>
  <r>
    <x v="278"/>
    <x v="2"/>
    <x v="217"/>
    <x v="16"/>
    <x v="1"/>
    <x v="33"/>
    <x v="87"/>
    <x v="12"/>
    <x v="458"/>
    <x v="5"/>
    <x v="10"/>
  </r>
  <r>
    <x v="279"/>
    <x v="8"/>
    <x v="217"/>
    <x v="21"/>
    <x v="4"/>
    <x v="62"/>
    <x v="82"/>
    <x v="13"/>
    <x v="418"/>
    <x v="4"/>
    <x v="11"/>
  </r>
  <r>
    <x v="279"/>
    <x v="8"/>
    <x v="217"/>
    <x v="21"/>
    <x v="3"/>
    <x v="20"/>
    <x v="72"/>
    <x v="12"/>
    <x v="359"/>
    <x v="4"/>
    <x v="12"/>
  </r>
  <r>
    <x v="280"/>
    <x v="1"/>
    <x v="218"/>
    <x v="79"/>
    <x v="0"/>
    <x v="0"/>
    <x v="103"/>
    <x v="28"/>
    <x v="459"/>
    <x v="1"/>
    <x v="13"/>
  </r>
  <r>
    <x v="280"/>
    <x v="1"/>
    <x v="218"/>
    <x v="79"/>
    <x v="0"/>
    <x v="10"/>
    <x v="91"/>
    <x v="26"/>
    <x v="460"/>
    <x v="3"/>
    <x v="14"/>
  </r>
  <r>
    <x v="280"/>
    <x v="1"/>
    <x v="218"/>
    <x v="79"/>
    <x v="0"/>
    <x v="2"/>
    <x v="2"/>
    <x v="3"/>
    <x v="461"/>
    <x v="3"/>
    <x v="15"/>
  </r>
  <r>
    <x v="281"/>
    <x v="0"/>
    <x v="219"/>
    <x v="80"/>
    <x v="7"/>
    <x v="16"/>
    <x v="28"/>
    <x v="31"/>
    <x v="10"/>
    <x v="0"/>
    <x v="16"/>
  </r>
  <r>
    <x v="281"/>
    <x v="0"/>
    <x v="219"/>
    <x v="80"/>
    <x v="5"/>
    <x v="56"/>
    <x v="99"/>
    <x v="8"/>
    <x v="189"/>
    <x v="2"/>
    <x v="17"/>
  </r>
  <r>
    <x v="281"/>
    <x v="0"/>
    <x v="219"/>
    <x v="80"/>
    <x v="0"/>
    <x v="60"/>
    <x v="104"/>
    <x v="1"/>
    <x v="41"/>
    <x v="0"/>
    <x v="18"/>
  </r>
  <r>
    <x v="282"/>
    <x v="3"/>
    <x v="220"/>
    <x v="54"/>
    <x v="7"/>
    <x v="35"/>
    <x v="101"/>
    <x v="4"/>
    <x v="325"/>
    <x v="1"/>
    <x v="19"/>
  </r>
  <r>
    <x v="282"/>
    <x v="3"/>
    <x v="220"/>
    <x v="54"/>
    <x v="6"/>
    <x v="40"/>
    <x v="76"/>
    <x v="9"/>
    <x v="462"/>
    <x v="1"/>
    <x v="20"/>
  </r>
  <r>
    <x v="282"/>
    <x v="3"/>
    <x v="220"/>
    <x v="54"/>
    <x v="4"/>
    <x v="75"/>
    <x v="73"/>
    <x v="8"/>
    <x v="359"/>
    <x v="2"/>
    <x v="21"/>
  </r>
  <r>
    <x v="282"/>
    <x v="3"/>
    <x v="220"/>
    <x v="54"/>
    <x v="6"/>
    <x v="38"/>
    <x v="79"/>
    <x v="13"/>
    <x v="463"/>
    <x v="1"/>
    <x v="22"/>
  </r>
  <r>
    <x v="283"/>
    <x v="8"/>
    <x v="220"/>
    <x v="69"/>
    <x v="0"/>
    <x v="21"/>
    <x v="95"/>
    <x v="17"/>
    <x v="464"/>
    <x v="5"/>
    <x v="23"/>
  </r>
  <r>
    <x v="284"/>
    <x v="8"/>
    <x v="221"/>
    <x v="58"/>
    <x v="3"/>
    <x v="34"/>
    <x v="100"/>
    <x v="6"/>
    <x v="465"/>
    <x v="3"/>
    <x v="24"/>
  </r>
  <r>
    <x v="284"/>
    <x v="8"/>
    <x v="221"/>
    <x v="58"/>
    <x v="4"/>
    <x v="61"/>
    <x v="23"/>
    <x v="23"/>
    <x v="422"/>
    <x v="2"/>
    <x v="25"/>
  </r>
  <r>
    <x v="285"/>
    <x v="6"/>
    <x v="222"/>
    <x v="14"/>
    <x v="4"/>
    <x v="62"/>
    <x v="82"/>
    <x v="13"/>
    <x v="418"/>
    <x v="0"/>
    <x v="26"/>
  </r>
  <r>
    <x v="285"/>
    <x v="6"/>
    <x v="222"/>
    <x v="14"/>
    <x v="0"/>
    <x v="2"/>
    <x v="2"/>
    <x v="23"/>
    <x v="466"/>
    <x v="0"/>
    <x v="0"/>
  </r>
  <r>
    <x v="285"/>
    <x v="6"/>
    <x v="222"/>
    <x v="14"/>
    <x v="3"/>
    <x v="47"/>
    <x v="75"/>
    <x v="23"/>
    <x v="41"/>
    <x v="1"/>
    <x v="1"/>
  </r>
  <r>
    <x v="286"/>
    <x v="6"/>
    <x v="222"/>
    <x v="26"/>
    <x v="3"/>
    <x v="34"/>
    <x v="100"/>
    <x v="1"/>
    <x v="454"/>
    <x v="1"/>
    <x v="2"/>
  </r>
  <r>
    <x v="286"/>
    <x v="6"/>
    <x v="222"/>
    <x v="26"/>
    <x v="3"/>
    <x v="37"/>
    <x v="65"/>
    <x v="1"/>
    <x v="467"/>
    <x v="2"/>
    <x v="3"/>
  </r>
  <r>
    <x v="286"/>
    <x v="6"/>
    <x v="222"/>
    <x v="26"/>
    <x v="7"/>
    <x v="55"/>
    <x v="67"/>
    <x v="1"/>
    <x v="468"/>
    <x v="3"/>
    <x v="4"/>
  </r>
  <r>
    <x v="287"/>
    <x v="2"/>
    <x v="223"/>
    <x v="59"/>
    <x v="0"/>
    <x v="0"/>
    <x v="103"/>
    <x v="13"/>
    <x v="469"/>
    <x v="1"/>
    <x v="5"/>
  </r>
  <r>
    <x v="287"/>
    <x v="2"/>
    <x v="223"/>
    <x v="59"/>
    <x v="3"/>
    <x v="37"/>
    <x v="65"/>
    <x v="1"/>
    <x v="467"/>
    <x v="4"/>
    <x v="6"/>
  </r>
  <r>
    <x v="287"/>
    <x v="2"/>
    <x v="223"/>
    <x v="59"/>
    <x v="1"/>
    <x v="8"/>
    <x v="105"/>
    <x v="2"/>
    <x v="470"/>
    <x v="1"/>
    <x v="7"/>
  </r>
  <r>
    <x v="287"/>
    <x v="2"/>
    <x v="223"/>
    <x v="59"/>
    <x v="0"/>
    <x v="21"/>
    <x v="95"/>
    <x v="6"/>
    <x v="471"/>
    <x v="1"/>
    <x v="8"/>
  </r>
  <r>
    <x v="288"/>
    <x v="3"/>
    <x v="224"/>
    <x v="26"/>
    <x v="0"/>
    <x v="36"/>
    <x v="87"/>
    <x v="6"/>
    <x v="359"/>
    <x v="3"/>
    <x v="9"/>
  </r>
  <r>
    <x v="288"/>
    <x v="3"/>
    <x v="224"/>
    <x v="26"/>
    <x v="0"/>
    <x v="12"/>
    <x v="99"/>
    <x v="8"/>
    <x v="189"/>
    <x v="5"/>
    <x v="10"/>
  </r>
  <r>
    <x v="288"/>
    <x v="3"/>
    <x v="224"/>
    <x v="26"/>
    <x v="0"/>
    <x v="10"/>
    <x v="91"/>
    <x v="12"/>
    <x v="445"/>
    <x v="4"/>
    <x v="11"/>
  </r>
  <r>
    <x v="288"/>
    <x v="3"/>
    <x v="224"/>
    <x v="26"/>
    <x v="0"/>
    <x v="11"/>
    <x v="85"/>
    <x v="5"/>
    <x v="472"/>
    <x v="4"/>
    <x v="12"/>
  </r>
  <r>
    <x v="289"/>
    <x v="5"/>
    <x v="224"/>
    <x v="6"/>
    <x v="0"/>
    <x v="12"/>
    <x v="99"/>
    <x v="12"/>
    <x v="473"/>
    <x v="1"/>
    <x v="13"/>
  </r>
  <r>
    <x v="289"/>
    <x v="5"/>
    <x v="224"/>
    <x v="6"/>
    <x v="2"/>
    <x v="4"/>
    <x v="106"/>
    <x v="7"/>
    <x v="474"/>
    <x v="3"/>
    <x v="14"/>
  </r>
  <r>
    <x v="289"/>
    <x v="5"/>
    <x v="224"/>
    <x v="6"/>
    <x v="3"/>
    <x v="64"/>
    <x v="107"/>
    <x v="8"/>
    <x v="475"/>
    <x v="3"/>
    <x v="15"/>
  </r>
  <r>
    <x v="289"/>
    <x v="5"/>
    <x v="224"/>
    <x v="6"/>
    <x v="0"/>
    <x v="2"/>
    <x v="2"/>
    <x v="11"/>
    <x v="476"/>
    <x v="0"/>
    <x v="16"/>
  </r>
  <r>
    <x v="289"/>
    <x v="5"/>
    <x v="224"/>
    <x v="6"/>
    <x v="3"/>
    <x v="47"/>
    <x v="75"/>
    <x v="3"/>
    <x v="477"/>
    <x v="2"/>
    <x v="17"/>
  </r>
  <r>
    <x v="290"/>
    <x v="4"/>
    <x v="225"/>
    <x v="31"/>
    <x v="6"/>
    <x v="30"/>
    <x v="75"/>
    <x v="25"/>
    <x v="478"/>
    <x v="0"/>
    <x v="18"/>
  </r>
  <r>
    <x v="290"/>
    <x v="4"/>
    <x v="225"/>
    <x v="31"/>
    <x v="0"/>
    <x v="2"/>
    <x v="2"/>
    <x v="15"/>
    <x v="479"/>
    <x v="1"/>
    <x v="19"/>
  </r>
  <r>
    <x v="291"/>
    <x v="1"/>
    <x v="226"/>
    <x v="31"/>
    <x v="3"/>
    <x v="43"/>
    <x v="78"/>
    <x v="26"/>
    <x v="480"/>
    <x v="1"/>
    <x v="20"/>
  </r>
  <r>
    <x v="291"/>
    <x v="1"/>
    <x v="226"/>
    <x v="31"/>
    <x v="5"/>
    <x v="27"/>
    <x v="11"/>
    <x v="6"/>
    <x v="65"/>
    <x v="2"/>
    <x v="21"/>
  </r>
  <r>
    <x v="291"/>
    <x v="1"/>
    <x v="226"/>
    <x v="31"/>
    <x v="0"/>
    <x v="10"/>
    <x v="91"/>
    <x v="6"/>
    <x v="481"/>
    <x v="1"/>
    <x v="22"/>
  </r>
  <r>
    <x v="291"/>
    <x v="1"/>
    <x v="226"/>
    <x v="31"/>
    <x v="5"/>
    <x v="14"/>
    <x v="52"/>
    <x v="7"/>
    <x v="56"/>
    <x v="5"/>
    <x v="23"/>
  </r>
  <r>
    <x v="292"/>
    <x v="3"/>
    <x v="227"/>
    <x v="21"/>
    <x v="4"/>
    <x v="57"/>
    <x v="11"/>
    <x v="18"/>
    <x v="113"/>
    <x v="3"/>
    <x v="24"/>
  </r>
  <r>
    <x v="292"/>
    <x v="3"/>
    <x v="227"/>
    <x v="21"/>
    <x v="5"/>
    <x v="68"/>
    <x v="108"/>
    <x v="4"/>
    <x v="482"/>
    <x v="2"/>
    <x v="25"/>
  </r>
  <r>
    <x v="292"/>
    <x v="3"/>
    <x v="227"/>
    <x v="21"/>
    <x v="6"/>
    <x v="67"/>
    <x v="96"/>
    <x v="12"/>
    <x v="483"/>
    <x v="0"/>
    <x v="26"/>
  </r>
  <r>
    <x v="292"/>
    <x v="3"/>
    <x v="227"/>
    <x v="21"/>
    <x v="5"/>
    <x v="56"/>
    <x v="99"/>
    <x v="5"/>
    <x v="484"/>
    <x v="0"/>
    <x v="0"/>
  </r>
  <r>
    <x v="293"/>
    <x v="7"/>
    <x v="227"/>
    <x v="2"/>
    <x v="6"/>
    <x v="15"/>
    <x v="64"/>
    <x v="5"/>
    <x v="485"/>
    <x v="1"/>
    <x v="1"/>
  </r>
  <r>
    <x v="293"/>
    <x v="7"/>
    <x v="227"/>
    <x v="2"/>
    <x v="6"/>
    <x v="67"/>
    <x v="96"/>
    <x v="22"/>
    <x v="486"/>
    <x v="1"/>
    <x v="2"/>
  </r>
  <r>
    <x v="293"/>
    <x v="7"/>
    <x v="227"/>
    <x v="2"/>
    <x v="4"/>
    <x v="6"/>
    <x v="71"/>
    <x v="20"/>
    <x v="487"/>
    <x v="2"/>
    <x v="3"/>
  </r>
  <r>
    <x v="293"/>
    <x v="7"/>
    <x v="227"/>
    <x v="2"/>
    <x v="0"/>
    <x v="42"/>
    <x v="109"/>
    <x v="3"/>
    <x v="488"/>
    <x v="3"/>
    <x v="4"/>
  </r>
  <r>
    <x v="294"/>
    <x v="5"/>
    <x v="228"/>
    <x v="44"/>
    <x v="0"/>
    <x v="0"/>
    <x v="103"/>
    <x v="6"/>
    <x v="489"/>
    <x v="1"/>
    <x v="5"/>
  </r>
  <r>
    <x v="294"/>
    <x v="5"/>
    <x v="228"/>
    <x v="44"/>
    <x v="7"/>
    <x v="55"/>
    <x v="67"/>
    <x v="23"/>
    <x v="490"/>
    <x v="4"/>
    <x v="6"/>
  </r>
  <r>
    <x v="295"/>
    <x v="6"/>
    <x v="229"/>
    <x v="28"/>
    <x v="0"/>
    <x v="36"/>
    <x v="87"/>
    <x v="12"/>
    <x v="458"/>
    <x v="1"/>
    <x v="7"/>
  </r>
  <r>
    <x v="295"/>
    <x v="6"/>
    <x v="229"/>
    <x v="28"/>
    <x v="1"/>
    <x v="70"/>
    <x v="110"/>
    <x v="21"/>
    <x v="491"/>
    <x v="1"/>
    <x v="8"/>
  </r>
  <r>
    <x v="296"/>
    <x v="2"/>
    <x v="229"/>
    <x v="38"/>
    <x v="2"/>
    <x v="44"/>
    <x v="66"/>
    <x v="25"/>
    <x v="492"/>
    <x v="3"/>
    <x v="9"/>
  </r>
  <r>
    <x v="296"/>
    <x v="2"/>
    <x v="229"/>
    <x v="38"/>
    <x v="6"/>
    <x v="51"/>
    <x v="0"/>
    <x v="25"/>
    <x v="493"/>
    <x v="5"/>
    <x v="10"/>
  </r>
  <r>
    <x v="297"/>
    <x v="6"/>
    <x v="230"/>
    <x v="74"/>
    <x v="0"/>
    <x v="0"/>
    <x v="103"/>
    <x v="1"/>
    <x v="362"/>
    <x v="4"/>
    <x v="11"/>
  </r>
  <r>
    <x v="298"/>
    <x v="5"/>
    <x v="231"/>
    <x v="3"/>
    <x v="2"/>
    <x v="32"/>
    <x v="83"/>
    <x v="1"/>
    <x v="79"/>
    <x v="4"/>
    <x v="12"/>
  </r>
  <r>
    <x v="298"/>
    <x v="5"/>
    <x v="231"/>
    <x v="3"/>
    <x v="6"/>
    <x v="31"/>
    <x v="79"/>
    <x v="12"/>
    <x v="494"/>
    <x v="1"/>
    <x v="13"/>
  </r>
  <r>
    <x v="298"/>
    <x v="5"/>
    <x v="231"/>
    <x v="3"/>
    <x v="5"/>
    <x v="29"/>
    <x v="74"/>
    <x v="4"/>
    <x v="495"/>
    <x v="3"/>
    <x v="14"/>
  </r>
  <r>
    <x v="299"/>
    <x v="3"/>
    <x v="231"/>
    <x v="56"/>
    <x v="0"/>
    <x v="26"/>
    <x v="59"/>
    <x v="23"/>
    <x v="204"/>
    <x v="3"/>
    <x v="15"/>
  </r>
  <r>
    <x v="299"/>
    <x v="3"/>
    <x v="231"/>
    <x v="56"/>
    <x v="3"/>
    <x v="20"/>
    <x v="72"/>
    <x v="18"/>
    <x v="458"/>
    <x v="0"/>
    <x v="16"/>
  </r>
  <r>
    <x v="300"/>
    <x v="3"/>
    <x v="232"/>
    <x v="1"/>
    <x v="6"/>
    <x v="53"/>
    <x v="0"/>
    <x v="1"/>
    <x v="315"/>
    <x v="2"/>
    <x v="17"/>
  </r>
  <r>
    <x v="300"/>
    <x v="3"/>
    <x v="232"/>
    <x v="1"/>
    <x v="3"/>
    <x v="5"/>
    <x v="93"/>
    <x v="31"/>
    <x v="496"/>
    <x v="0"/>
    <x v="18"/>
  </r>
  <r>
    <x v="301"/>
    <x v="0"/>
    <x v="233"/>
    <x v="21"/>
    <x v="0"/>
    <x v="12"/>
    <x v="99"/>
    <x v="38"/>
    <x v="497"/>
    <x v="1"/>
    <x v="19"/>
  </r>
  <r>
    <x v="301"/>
    <x v="0"/>
    <x v="233"/>
    <x v="21"/>
    <x v="3"/>
    <x v="73"/>
    <x v="68"/>
    <x v="30"/>
    <x v="498"/>
    <x v="1"/>
    <x v="20"/>
  </r>
  <r>
    <x v="301"/>
    <x v="0"/>
    <x v="233"/>
    <x v="21"/>
    <x v="2"/>
    <x v="4"/>
    <x v="106"/>
    <x v="33"/>
    <x v="499"/>
    <x v="2"/>
    <x v="21"/>
  </r>
  <r>
    <x v="302"/>
    <x v="8"/>
    <x v="234"/>
    <x v="36"/>
    <x v="7"/>
    <x v="35"/>
    <x v="101"/>
    <x v="26"/>
    <x v="304"/>
    <x v="1"/>
    <x v="22"/>
  </r>
  <r>
    <x v="302"/>
    <x v="8"/>
    <x v="234"/>
    <x v="36"/>
    <x v="5"/>
    <x v="49"/>
    <x v="111"/>
    <x v="1"/>
    <x v="401"/>
    <x v="5"/>
    <x v="23"/>
  </r>
  <r>
    <x v="302"/>
    <x v="8"/>
    <x v="234"/>
    <x v="36"/>
    <x v="5"/>
    <x v="27"/>
    <x v="11"/>
    <x v="7"/>
    <x v="143"/>
    <x v="3"/>
    <x v="24"/>
  </r>
  <r>
    <x v="302"/>
    <x v="8"/>
    <x v="234"/>
    <x v="36"/>
    <x v="4"/>
    <x v="75"/>
    <x v="73"/>
    <x v="1"/>
    <x v="500"/>
    <x v="2"/>
    <x v="25"/>
  </r>
  <r>
    <x v="303"/>
    <x v="2"/>
    <x v="234"/>
    <x v="47"/>
    <x v="5"/>
    <x v="19"/>
    <x v="89"/>
    <x v="4"/>
    <x v="501"/>
    <x v="0"/>
    <x v="26"/>
  </r>
  <r>
    <x v="303"/>
    <x v="2"/>
    <x v="234"/>
    <x v="47"/>
    <x v="6"/>
    <x v="31"/>
    <x v="79"/>
    <x v="8"/>
    <x v="41"/>
    <x v="0"/>
    <x v="0"/>
  </r>
  <r>
    <x v="303"/>
    <x v="2"/>
    <x v="234"/>
    <x v="47"/>
    <x v="4"/>
    <x v="45"/>
    <x v="97"/>
    <x v="4"/>
    <x v="502"/>
    <x v="1"/>
    <x v="1"/>
  </r>
  <r>
    <x v="304"/>
    <x v="7"/>
    <x v="235"/>
    <x v="8"/>
    <x v="0"/>
    <x v="60"/>
    <x v="104"/>
    <x v="27"/>
    <x v="96"/>
    <x v="1"/>
    <x v="2"/>
  </r>
  <r>
    <x v="304"/>
    <x v="7"/>
    <x v="235"/>
    <x v="8"/>
    <x v="6"/>
    <x v="48"/>
    <x v="81"/>
    <x v="12"/>
    <x v="396"/>
    <x v="2"/>
    <x v="3"/>
  </r>
  <r>
    <x v="305"/>
    <x v="7"/>
    <x v="236"/>
    <x v="16"/>
    <x v="0"/>
    <x v="0"/>
    <x v="103"/>
    <x v="6"/>
    <x v="489"/>
    <x v="3"/>
    <x v="4"/>
  </r>
  <r>
    <x v="305"/>
    <x v="7"/>
    <x v="236"/>
    <x v="16"/>
    <x v="5"/>
    <x v="19"/>
    <x v="89"/>
    <x v="31"/>
    <x v="503"/>
    <x v="1"/>
    <x v="5"/>
  </r>
  <r>
    <x v="305"/>
    <x v="7"/>
    <x v="236"/>
    <x v="16"/>
    <x v="1"/>
    <x v="7"/>
    <x v="103"/>
    <x v="23"/>
    <x v="132"/>
    <x v="4"/>
    <x v="6"/>
  </r>
  <r>
    <x v="305"/>
    <x v="7"/>
    <x v="236"/>
    <x v="16"/>
    <x v="0"/>
    <x v="12"/>
    <x v="99"/>
    <x v="12"/>
    <x v="473"/>
    <x v="1"/>
    <x v="7"/>
  </r>
  <r>
    <x v="305"/>
    <x v="7"/>
    <x v="236"/>
    <x v="16"/>
    <x v="6"/>
    <x v="31"/>
    <x v="79"/>
    <x v="7"/>
    <x v="376"/>
    <x v="1"/>
    <x v="8"/>
  </r>
  <r>
    <x v="306"/>
    <x v="2"/>
    <x v="236"/>
    <x v="11"/>
    <x v="5"/>
    <x v="19"/>
    <x v="89"/>
    <x v="12"/>
    <x v="504"/>
    <x v="3"/>
    <x v="9"/>
  </r>
  <r>
    <x v="306"/>
    <x v="2"/>
    <x v="236"/>
    <x v="11"/>
    <x v="1"/>
    <x v="70"/>
    <x v="110"/>
    <x v="8"/>
    <x v="212"/>
    <x v="5"/>
    <x v="10"/>
  </r>
  <r>
    <x v="306"/>
    <x v="2"/>
    <x v="236"/>
    <x v="11"/>
    <x v="5"/>
    <x v="29"/>
    <x v="74"/>
    <x v="8"/>
    <x v="505"/>
    <x v="4"/>
    <x v="11"/>
  </r>
  <r>
    <x v="306"/>
    <x v="2"/>
    <x v="236"/>
    <x v="11"/>
    <x v="4"/>
    <x v="23"/>
    <x v="60"/>
    <x v="1"/>
    <x v="506"/>
    <x v="4"/>
    <x v="12"/>
  </r>
  <r>
    <x v="307"/>
    <x v="1"/>
    <x v="237"/>
    <x v="45"/>
    <x v="2"/>
    <x v="3"/>
    <x v="70"/>
    <x v="12"/>
    <x v="507"/>
    <x v="1"/>
    <x v="13"/>
  </r>
  <r>
    <x v="307"/>
    <x v="1"/>
    <x v="237"/>
    <x v="45"/>
    <x v="5"/>
    <x v="49"/>
    <x v="111"/>
    <x v="5"/>
    <x v="508"/>
    <x v="3"/>
    <x v="14"/>
  </r>
  <r>
    <x v="307"/>
    <x v="1"/>
    <x v="237"/>
    <x v="45"/>
    <x v="6"/>
    <x v="15"/>
    <x v="64"/>
    <x v="27"/>
    <x v="509"/>
    <x v="3"/>
    <x v="15"/>
  </r>
  <r>
    <x v="307"/>
    <x v="1"/>
    <x v="237"/>
    <x v="45"/>
    <x v="2"/>
    <x v="4"/>
    <x v="106"/>
    <x v="8"/>
    <x v="391"/>
    <x v="0"/>
    <x v="16"/>
  </r>
  <r>
    <x v="307"/>
    <x v="1"/>
    <x v="237"/>
    <x v="45"/>
    <x v="1"/>
    <x v="33"/>
    <x v="87"/>
    <x v="4"/>
    <x v="442"/>
    <x v="2"/>
    <x v="17"/>
  </r>
  <r>
    <x v="308"/>
    <x v="7"/>
    <x v="238"/>
    <x v="51"/>
    <x v="0"/>
    <x v="2"/>
    <x v="2"/>
    <x v="23"/>
    <x v="466"/>
    <x v="0"/>
    <x v="18"/>
  </r>
  <r>
    <x v="309"/>
    <x v="4"/>
    <x v="238"/>
    <x v="26"/>
    <x v="1"/>
    <x v="58"/>
    <x v="112"/>
    <x v="12"/>
    <x v="510"/>
    <x v="1"/>
    <x v="19"/>
  </r>
  <r>
    <x v="309"/>
    <x v="4"/>
    <x v="238"/>
    <x v="26"/>
    <x v="6"/>
    <x v="48"/>
    <x v="81"/>
    <x v="8"/>
    <x v="511"/>
    <x v="1"/>
    <x v="20"/>
  </r>
  <r>
    <x v="310"/>
    <x v="5"/>
    <x v="239"/>
    <x v="55"/>
    <x v="5"/>
    <x v="69"/>
    <x v="68"/>
    <x v="9"/>
    <x v="512"/>
    <x v="2"/>
    <x v="21"/>
  </r>
  <r>
    <x v="310"/>
    <x v="5"/>
    <x v="239"/>
    <x v="55"/>
    <x v="2"/>
    <x v="4"/>
    <x v="106"/>
    <x v="8"/>
    <x v="391"/>
    <x v="1"/>
    <x v="22"/>
  </r>
  <r>
    <x v="310"/>
    <x v="5"/>
    <x v="239"/>
    <x v="55"/>
    <x v="1"/>
    <x v="65"/>
    <x v="94"/>
    <x v="12"/>
    <x v="362"/>
    <x v="5"/>
    <x v="23"/>
  </r>
  <r>
    <x v="310"/>
    <x v="5"/>
    <x v="239"/>
    <x v="55"/>
    <x v="7"/>
    <x v="22"/>
    <x v="69"/>
    <x v="27"/>
    <x v="513"/>
    <x v="3"/>
    <x v="24"/>
  </r>
  <r>
    <x v="310"/>
    <x v="5"/>
    <x v="239"/>
    <x v="55"/>
    <x v="3"/>
    <x v="47"/>
    <x v="75"/>
    <x v="28"/>
    <x v="419"/>
    <x v="2"/>
    <x v="25"/>
  </r>
  <r>
    <x v="311"/>
    <x v="1"/>
    <x v="240"/>
    <x v="15"/>
    <x v="3"/>
    <x v="5"/>
    <x v="93"/>
    <x v="0"/>
    <x v="514"/>
    <x v="0"/>
    <x v="26"/>
  </r>
  <r>
    <x v="311"/>
    <x v="1"/>
    <x v="240"/>
    <x v="15"/>
    <x v="7"/>
    <x v="16"/>
    <x v="28"/>
    <x v="27"/>
    <x v="273"/>
    <x v="0"/>
    <x v="0"/>
  </r>
  <r>
    <x v="312"/>
    <x v="6"/>
    <x v="241"/>
    <x v="17"/>
    <x v="3"/>
    <x v="34"/>
    <x v="100"/>
    <x v="8"/>
    <x v="447"/>
    <x v="1"/>
    <x v="1"/>
  </r>
  <r>
    <x v="312"/>
    <x v="6"/>
    <x v="241"/>
    <x v="17"/>
    <x v="5"/>
    <x v="29"/>
    <x v="74"/>
    <x v="6"/>
    <x v="515"/>
    <x v="1"/>
    <x v="2"/>
  </r>
  <r>
    <x v="313"/>
    <x v="7"/>
    <x v="241"/>
    <x v="14"/>
    <x v="4"/>
    <x v="45"/>
    <x v="97"/>
    <x v="1"/>
    <x v="516"/>
    <x v="2"/>
    <x v="3"/>
  </r>
  <r>
    <x v="313"/>
    <x v="7"/>
    <x v="241"/>
    <x v="14"/>
    <x v="2"/>
    <x v="4"/>
    <x v="106"/>
    <x v="13"/>
    <x v="517"/>
    <x v="3"/>
    <x v="4"/>
  </r>
  <r>
    <x v="314"/>
    <x v="5"/>
    <x v="242"/>
    <x v="30"/>
    <x v="0"/>
    <x v="10"/>
    <x v="91"/>
    <x v="8"/>
    <x v="12"/>
    <x v="1"/>
    <x v="5"/>
  </r>
  <r>
    <x v="314"/>
    <x v="5"/>
    <x v="242"/>
    <x v="30"/>
    <x v="5"/>
    <x v="29"/>
    <x v="74"/>
    <x v="1"/>
    <x v="518"/>
    <x v="4"/>
    <x v="6"/>
  </r>
  <r>
    <x v="315"/>
    <x v="7"/>
    <x v="243"/>
    <x v="29"/>
    <x v="3"/>
    <x v="20"/>
    <x v="72"/>
    <x v="9"/>
    <x v="519"/>
    <x v="1"/>
    <x v="7"/>
  </r>
  <r>
    <x v="315"/>
    <x v="7"/>
    <x v="243"/>
    <x v="29"/>
    <x v="1"/>
    <x v="65"/>
    <x v="94"/>
    <x v="21"/>
    <x v="520"/>
    <x v="1"/>
    <x v="8"/>
  </r>
  <r>
    <x v="316"/>
    <x v="2"/>
    <x v="243"/>
    <x v="13"/>
    <x v="7"/>
    <x v="35"/>
    <x v="101"/>
    <x v="16"/>
    <x v="194"/>
    <x v="3"/>
    <x v="9"/>
  </r>
  <r>
    <x v="316"/>
    <x v="2"/>
    <x v="243"/>
    <x v="13"/>
    <x v="0"/>
    <x v="12"/>
    <x v="99"/>
    <x v="7"/>
    <x v="445"/>
    <x v="5"/>
    <x v="10"/>
  </r>
  <r>
    <x v="316"/>
    <x v="2"/>
    <x v="243"/>
    <x v="13"/>
    <x v="7"/>
    <x v="16"/>
    <x v="28"/>
    <x v="9"/>
    <x v="113"/>
    <x v="4"/>
    <x v="11"/>
  </r>
  <r>
    <x v="317"/>
    <x v="6"/>
    <x v="244"/>
    <x v="49"/>
    <x v="6"/>
    <x v="15"/>
    <x v="64"/>
    <x v="9"/>
    <x v="521"/>
    <x v="4"/>
    <x v="12"/>
  </r>
  <r>
    <x v="317"/>
    <x v="6"/>
    <x v="244"/>
    <x v="49"/>
    <x v="1"/>
    <x v="58"/>
    <x v="112"/>
    <x v="27"/>
    <x v="522"/>
    <x v="1"/>
    <x v="13"/>
  </r>
  <r>
    <x v="318"/>
    <x v="4"/>
    <x v="245"/>
    <x v="15"/>
    <x v="0"/>
    <x v="0"/>
    <x v="103"/>
    <x v="5"/>
    <x v="51"/>
    <x v="3"/>
    <x v="14"/>
  </r>
  <r>
    <x v="318"/>
    <x v="4"/>
    <x v="245"/>
    <x v="15"/>
    <x v="3"/>
    <x v="59"/>
    <x v="92"/>
    <x v="27"/>
    <x v="523"/>
    <x v="3"/>
    <x v="15"/>
  </r>
  <r>
    <x v="318"/>
    <x v="4"/>
    <x v="245"/>
    <x v="15"/>
    <x v="6"/>
    <x v="38"/>
    <x v="79"/>
    <x v="1"/>
    <x v="212"/>
    <x v="0"/>
    <x v="16"/>
  </r>
  <r>
    <x v="319"/>
    <x v="5"/>
    <x v="245"/>
    <x v="34"/>
    <x v="0"/>
    <x v="12"/>
    <x v="99"/>
    <x v="18"/>
    <x v="524"/>
    <x v="2"/>
    <x v="17"/>
  </r>
  <r>
    <x v="319"/>
    <x v="5"/>
    <x v="245"/>
    <x v="34"/>
    <x v="2"/>
    <x v="4"/>
    <x v="106"/>
    <x v="28"/>
    <x v="525"/>
    <x v="0"/>
    <x v="18"/>
  </r>
  <r>
    <x v="319"/>
    <x v="5"/>
    <x v="245"/>
    <x v="34"/>
    <x v="0"/>
    <x v="21"/>
    <x v="95"/>
    <x v="4"/>
    <x v="526"/>
    <x v="1"/>
    <x v="19"/>
  </r>
  <r>
    <x v="320"/>
    <x v="3"/>
    <x v="246"/>
    <x v="60"/>
    <x v="3"/>
    <x v="41"/>
    <x v="98"/>
    <x v="2"/>
    <x v="511"/>
    <x v="1"/>
    <x v="20"/>
  </r>
  <r>
    <x v="321"/>
    <x v="0"/>
    <x v="247"/>
    <x v="13"/>
    <x v="0"/>
    <x v="12"/>
    <x v="99"/>
    <x v="5"/>
    <x v="484"/>
    <x v="2"/>
    <x v="21"/>
  </r>
  <r>
    <x v="321"/>
    <x v="0"/>
    <x v="247"/>
    <x v="13"/>
    <x v="6"/>
    <x v="38"/>
    <x v="79"/>
    <x v="12"/>
    <x v="494"/>
    <x v="1"/>
    <x v="22"/>
  </r>
  <r>
    <x v="322"/>
    <x v="3"/>
    <x v="248"/>
    <x v="49"/>
    <x v="0"/>
    <x v="0"/>
    <x v="103"/>
    <x v="6"/>
    <x v="489"/>
    <x v="5"/>
    <x v="23"/>
  </r>
  <r>
    <x v="322"/>
    <x v="3"/>
    <x v="248"/>
    <x v="49"/>
    <x v="1"/>
    <x v="33"/>
    <x v="87"/>
    <x v="18"/>
    <x v="527"/>
    <x v="3"/>
    <x v="24"/>
  </r>
  <r>
    <x v="323"/>
    <x v="6"/>
    <x v="248"/>
    <x v="9"/>
    <x v="2"/>
    <x v="3"/>
    <x v="70"/>
    <x v="45"/>
    <x v="528"/>
    <x v="2"/>
    <x v="25"/>
  </r>
  <r>
    <x v="323"/>
    <x v="6"/>
    <x v="248"/>
    <x v="9"/>
    <x v="1"/>
    <x v="1"/>
    <x v="0"/>
    <x v="19"/>
    <x v="529"/>
    <x v="0"/>
    <x v="26"/>
  </r>
  <r>
    <x v="324"/>
    <x v="3"/>
    <x v="249"/>
    <x v="25"/>
    <x v="5"/>
    <x v="19"/>
    <x v="89"/>
    <x v="0"/>
    <x v="530"/>
    <x v="0"/>
    <x v="0"/>
  </r>
  <r>
    <x v="324"/>
    <x v="3"/>
    <x v="249"/>
    <x v="25"/>
    <x v="0"/>
    <x v="26"/>
    <x v="59"/>
    <x v="1"/>
    <x v="278"/>
    <x v="1"/>
    <x v="1"/>
  </r>
  <r>
    <x v="324"/>
    <x v="3"/>
    <x v="249"/>
    <x v="25"/>
    <x v="3"/>
    <x v="37"/>
    <x v="65"/>
    <x v="13"/>
    <x v="59"/>
    <x v="1"/>
    <x v="2"/>
  </r>
  <r>
    <x v="324"/>
    <x v="3"/>
    <x v="249"/>
    <x v="25"/>
    <x v="6"/>
    <x v="48"/>
    <x v="81"/>
    <x v="6"/>
    <x v="531"/>
    <x v="2"/>
    <x v="3"/>
  </r>
  <r>
    <x v="325"/>
    <x v="8"/>
    <x v="250"/>
    <x v="59"/>
    <x v="7"/>
    <x v="35"/>
    <x v="101"/>
    <x v="27"/>
    <x v="532"/>
    <x v="3"/>
    <x v="4"/>
  </r>
  <r>
    <x v="325"/>
    <x v="8"/>
    <x v="250"/>
    <x v="59"/>
    <x v="6"/>
    <x v="53"/>
    <x v="0"/>
    <x v="4"/>
    <x v="203"/>
    <x v="1"/>
    <x v="5"/>
  </r>
  <r>
    <x v="325"/>
    <x v="8"/>
    <x v="250"/>
    <x v="59"/>
    <x v="7"/>
    <x v="22"/>
    <x v="69"/>
    <x v="9"/>
    <x v="533"/>
    <x v="4"/>
    <x v="6"/>
  </r>
  <r>
    <x v="326"/>
    <x v="2"/>
    <x v="250"/>
    <x v="81"/>
    <x v="0"/>
    <x v="10"/>
    <x v="91"/>
    <x v="31"/>
    <x v="534"/>
    <x v="1"/>
    <x v="7"/>
  </r>
  <r>
    <x v="326"/>
    <x v="2"/>
    <x v="250"/>
    <x v="81"/>
    <x v="3"/>
    <x v="37"/>
    <x v="65"/>
    <x v="17"/>
    <x v="535"/>
    <x v="1"/>
    <x v="8"/>
  </r>
  <r>
    <x v="326"/>
    <x v="2"/>
    <x v="250"/>
    <x v="81"/>
    <x v="5"/>
    <x v="29"/>
    <x v="74"/>
    <x v="1"/>
    <x v="518"/>
    <x v="3"/>
    <x v="9"/>
  </r>
  <r>
    <x v="326"/>
    <x v="2"/>
    <x v="250"/>
    <x v="81"/>
    <x v="1"/>
    <x v="58"/>
    <x v="112"/>
    <x v="7"/>
    <x v="536"/>
    <x v="5"/>
    <x v="10"/>
  </r>
  <r>
    <x v="327"/>
    <x v="0"/>
    <x v="251"/>
    <x v="24"/>
    <x v="0"/>
    <x v="21"/>
    <x v="95"/>
    <x v="0"/>
    <x v="77"/>
    <x v="4"/>
    <x v="11"/>
  </r>
  <r>
    <x v="327"/>
    <x v="0"/>
    <x v="251"/>
    <x v="24"/>
    <x v="4"/>
    <x v="46"/>
    <x v="90"/>
    <x v="7"/>
    <x v="537"/>
    <x v="4"/>
    <x v="12"/>
  </r>
  <r>
    <x v="327"/>
    <x v="0"/>
    <x v="251"/>
    <x v="24"/>
    <x v="0"/>
    <x v="2"/>
    <x v="2"/>
    <x v="12"/>
    <x v="538"/>
    <x v="1"/>
    <x v="13"/>
  </r>
  <r>
    <x v="327"/>
    <x v="0"/>
    <x v="251"/>
    <x v="24"/>
    <x v="6"/>
    <x v="38"/>
    <x v="79"/>
    <x v="1"/>
    <x v="212"/>
    <x v="3"/>
    <x v="14"/>
  </r>
  <r>
    <x v="328"/>
    <x v="3"/>
    <x v="252"/>
    <x v="23"/>
    <x v="6"/>
    <x v="52"/>
    <x v="79"/>
    <x v="1"/>
    <x v="212"/>
    <x v="3"/>
    <x v="15"/>
  </r>
  <r>
    <x v="328"/>
    <x v="3"/>
    <x v="252"/>
    <x v="23"/>
    <x v="0"/>
    <x v="12"/>
    <x v="99"/>
    <x v="8"/>
    <x v="189"/>
    <x v="0"/>
    <x v="16"/>
  </r>
  <r>
    <x v="328"/>
    <x v="3"/>
    <x v="252"/>
    <x v="23"/>
    <x v="4"/>
    <x v="45"/>
    <x v="97"/>
    <x v="11"/>
    <x v="539"/>
    <x v="2"/>
    <x v="17"/>
  </r>
  <r>
    <x v="329"/>
    <x v="4"/>
    <x v="252"/>
    <x v="81"/>
    <x v="6"/>
    <x v="13"/>
    <x v="79"/>
    <x v="1"/>
    <x v="212"/>
    <x v="0"/>
    <x v="18"/>
  </r>
  <r>
    <x v="329"/>
    <x v="4"/>
    <x v="252"/>
    <x v="81"/>
    <x v="6"/>
    <x v="48"/>
    <x v="81"/>
    <x v="8"/>
    <x v="511"/>
    <x v="1"/>
    <x v="19"/>
  </r>
  <r>
    <x v="329"/>
    <x v="4"/>
    <x v="252"/>
    <x v="81"/>
    <x v="4"/>
    <x v="23"/>
    <x v="60"/>
    <x v="27"/>
    <x v="540"/>
    <x v="1"/>
    <x v="20"/>
  </r>
  <r>
    <x v="330"/>
    <x v="2"/>
    <x v="253"/>
    <x v="31"/>
    <x v="6"/>
    <x v="31"/>
    <x v="79"/>
    <x v="8"/>
    <x v="41"/>
    <x v="2"/>
    <x v="21"/>
  </r>
  <r>
    <x v="330"/>
    <x v="2"/>
    <x v="253"/>
    <x v="31"/>
    <x v="1"/>
    <x v="8"/>
    <x v="105"/>
    <x v="7"/>
    <x v="541"/>
    <x v="1"/>
    <x v="22"/>
  </r>
  <r>
    <x v="331"/>
    <x v="5"/>
    <x v="254"/>
    <x v="82"/>
    <x v="4"/>
    <x v="50"/>
    <x v="40"/>
    <x v="1"/>
    <x v="511"/>
    <x v="5"/>
    <x v="23"/>
  </r>
  <r>
    <x v="331"/>
    <x v="5"/>
    <x v="254"/>
    <x v="82"/>
    <x v="6"/>
    <x v="48"/>
    <x v="81"/>
    <x v="11"/>
    <x v="542"/>
    <x v="3"/>
    <x v="24"/>
  </r>
  <r>
    <x v="332"/>
    <x v="2"/>
    <x v="255"/>
    <x v="11"/>
    <x v="2"/>
    <x v="3"/>
    <x v="70"/>
    <x v="6"/>
    <x v="543"/>
    <x v="2"/>
    <x v="25"/>
  </r>
  <r>
    <x v="332"/>
    <x v="2"/>
    <x v="255"/>
    <x v="11"/>
    <x v="3"/>
    <x v="5"/>
    <x v="93"/>
    <x v="3"/>
    <x v="544"/>
    <x v="0"/>
    <x v="26"/>
  </r>
  <r>
    <x v="332"/>
    <x v="2"/>
    <x v="255"/>
    <x v="11"/>
    <x v="4"/>
    <x v="6"/>
    <x v="71"/>
    <x v="12"/>
    <x v="545"/>
    <x v="0"/>
    <x v="0"/>
  </r>
  <r>
    <x v="333"/>
    <x v="3"/>
    <x v="255"/>
    <x v="52"/>
    <x v="6"/>
    <x v="48"/>
    <x v="81"/>
    <x v="13"/>
    <x v="429"/>
    <x v="1"/>
    <x v="1"/>
  </r>
  <r>
    <x v="334"/>
    <x v="3"/>
    <x v="256"/>
    <x v="76"/>
    <x v="1"/>
    <x v="8"/>
    <x v="105"/>
    <x v="22"/>
    <x v="546"/>
    <x v="1"/>
    <x v="2"/>
  </r>
  <r>
    <x v="334"/>
    <x v="3"/>
    <x v="256"/>
    <x v="76"/>
    <x v="6"/>
    <x v="38"/>
    <x v="79"/>
    <x v="31"/>
    <x v="37"/>
    <x v="2"/>
    <x v="3"/>
  </r>
  <r>
    <x v="335"/>
    <x v="7"/>
    <x v="257"/>
    <x v="16"/>
    <x v="7"/>
    <x v="39"/>
    <x v="80"/>
    <x v="1"/>
    <x v="547"/>
    <x v="3"/>
    <x v="4"/>
  </r>
  <r>
    <x v="335"/>
    <x v="7"/>
    <x v="257"/>
    <x v="16"/>
    <x v="0"/>
    <x v="11"/>
    <x v="85"/>
    <x v="23"/>
    <x v="548"/>
    <x v="1"/>
    <x v="5"/>
  </r>
  <r>
    <x v="335"/>
    <x v="7"/>
    <x v="257"/>
    <x v="16"/>
    <x v="0"/>
    <x v="60"/>
    <x v="104"/>
    <x v="1"/>
    <x v="41"/>
    <x v="4"/>
    <x v="6"/>
  </r>
  <r>
    <x v="336"/>
    <x v="2"/>
    <x v="257"/>
    <x v="15"/>
    <x v="0"/>
    <x v="12"/>
    <x v="99"/>
    <x v="13"/>
    <x v="549"/>
    <x v="1"/>
    <x v="7"/>
  </r>
  <r>
    <x v="337"/>
    <x v="8"/>
    <x v="258"/>
    <x v="7"/>
    <x v="5"/>
    <x v="69"/>
    <x v="68"/>
    <x v="6"/>
    <x v="550"/>
    <x v="1"/>
    <x v="8"/>
  </r>
  <r>
    <x v="338"/>
    <x v="4"/>
    <x v="259"/>
    <x v="30"/>
    <x v="1"/>
    <x v="65"/>
    <x v="94"/>
    <x v="22"/>
    <x v="551"/>
    <x v="3"/>
    <x v="9"/>
  </r>
  <r>
    <x v="339"/>
    <x v="5"/>
    <x v="259"/>
    <x v="12"/>
    <x v="5"/>
    <x v="68"/>
    <x v="108"/>
    <x v="7"/>
    <x v="552"/>
    <x v="5"/>
    <x v="10"/>
  </r>
  <r>
    <x v="339"/>
    <x v="5"/>
    <x v="259"/>
    <x v="12"/>
    <x v="6"/>
    <x v="31"/>
    <x v="79"/>
    <x v="8"/>
    <x v="41"/>
    <x v="4"/>
    <x v="11"/>
  </r>
  <r>
    <x v="339"/>
    <x v="5"/>
    <x v="259"/>
    <x v="12"/>
    <x v="4"/>
    <x v="23"/>
    <x v="60"/>
    <x v="8"/>
    <x v="399"/>
    <x v="4"/>
    <x v="12"/>
  </r>
  <r>
    <x v="340"/>
    <x v="7"/>
    <x v="260"/>
    <x v="21"/>
    <x v="3"/>
    <x v="59"/>
    <x v="92"/>
    <x v="4"/>
    <x v="553"/>
    <x v="1"/>
    <x v="13"/>
  </r>
  <r>
    <x v="340"/>
    <x v="7"/>
    <x v="260"/>
    <x v="21"/>
    <x v="1"/>
    <x v="1"/>
    <x v="0"/>
    <x v="30"/>
    <x v="554"/>
    <x v="3"/>
    <x v="14"/>
  </r>
  <r>
    <x v="341"/>
    <x v="6"/>
    <x v="261"/>
    <x v="79"/>
    <x v="6"/>
    <x v="31"/>
    <x v="79"/>
    <x v="22"/>
    <x v="347"/>
    <x v="3"/>
    <x v="15"/>
  </r>
  <r>
    <x v="342"/>
    <x v="2"/>
    <x v="262"/>
    <x v="49"/>
    <x v="6"/>
    <x v="52"/>
    <x v="79"/>
    <x v="8"/>
    <x v="41"/>
    <x v="0"/>
    <x v="16"/>
  </r>
  <r>
    <x v="342"/>
    <x v="2"/>
    <x v="262"/>
    <x v="49"/>
    <x v="4"/>
    <x v="23"/>
    <x v="60"/>
    <x v="18"/>
    <x v="555"/>
    <x v="2"/>
    <x v="17"/>
  </r>
  <r>
    <x v="343"/>
    <x v="5"/>
    <x v="262"/>
    <x v="61"/>
    <x v="4"/>
    <x v="57"/>
    <x v="11"/>
    <x v="31"/>
    <x v="315"/>
    <x v="0"/>
    <x v="18"/>
  </r>
  <r>
    <x v="343"/>
    <x v="5"/>
    <x v="262"/>
    <x v="61"/>
    <x v="2"/>
    <x v="32"/>
    <x v="83"/>
    <x v="1"/>
    <x v="79"/>
    <x v="1"/>
    <x v="19"/>
  </r>
  <r>
    <x v="343"/>
    <x v="5"/>
    <x v="262"/>
    <x v="61"/>
    <x v="7"/>
    <x v="55"/>
    <x v="67"/>
    <x v="13"/>
    <x v="556"/>
    <x v="1"/>
    <x v="20"/>
  </r>
  <r>
    <x v="344"/>
    <x v="3"/>
    <x v="263"/>
    <x v="26"/>
    <x v="4"/>
    <x v="50"/>
    <x v="40"/>
    <x v="9"/>
    <x v="429"/>
    <x v="2"/>
    <x v="21"/>
  </r>
  <r>
    <x v="344"/>
    <x v="3"/>
    <x v="263"/>
    <x v="26"/>
    <x v="5"/>
    <x v="68"/>
    <x v="108"/>
    <x v="2"/>
    <x v="557"/>
    <x v="1"/>
    <x v="22"/>
  </r>
  <r>
    <x v="345"/>
    <x v="8"/>
    <x v="264"/>
    <x v="26"/>
    <x v="5"/>
    <x v="9"/>
    <x v="86"/>
    <x v="11"/>
    <x v="558"/>
    <x v="5"/>
    <x v="23"/>
  </r>
  <r>
    <x v="345"/>
    <x v="8"/>
    <x v="264"/>
    <x v="26"/>
    <x v="0"/>
    <x v="60"/>
    <x v="104"/>
    <x v="8"/>
    <x v="210"/>
    <x v="3"/>
    <x v="24"/>
  </r>
  <r>
    <x v="345"/>
    <x v="8"/>
    <x v="264"/>
    <x v="26"/>
    <x v="6"/>
    <x v="38"/>
    <x v="79"/>
    <x v="22"/>
    <x v="347"/>
    <x v="2"/>
    <x v="25"/>
  </r>
  <r>
    <x v="346"/>
    <x v="3"/>
    <x v="264"/>
    <x v="37"/>
    <x v="1"/>
    <x v="65"/>
    <x v="94"/>
    <x v="23"/>
    <x v="0"/>
    <x v="0"/>
    <x v="26"/>
  </r>
  <r>
    <x v="346"/>
    <x v="3"/>
    <x v="264"/>
    <x v="37"/>
    <x v="3"/>
    <x v="64"/>
    <x v="107"/>
    <x v="12"/>
    <x v="559"/>
    <x v="0"/>
    <x v="0"/>
  </r>
  <r>
    <x v="347"/>
    <x v="7"/>
    <x v="265"/>
    <x v="9"/>
    <x v="6"/>
    <x v="31"/>
    <x v="79"/>
    <x v="12"/>
    <x v="494"/>
    <x v="1"/>
    <x v="1"/>
  </r>
  <r>
    <x v="347"/>
    <x v="7"/>
    <x v="265"/>
    <x v="9"/>
    <x v="4"/>
    <x v="75"/>
    <x v="73"/>
    <x v="40"/>
    <x v="560"/>
    <x v="1"/>
    <x v="2"/>
  </r>
  <r>
    <x v="347"/>
    <x v="7"/>
    <x v="265"/>
    <x v="9"/>
    <x v="0"/>
    <x v="60"/>
    <x v="104"/>
    <x v="14"/>
    <x v="561"/>
    <x v="2"/>
    <x v="3"/>
  </r>
  <r>
    <x v="348"/>
    <x v="6"/>
    <x v="266"/>
    <x v="19"/>
    <x v="1"/>
    <x v="33"/>
    <x v="87"/>
    <x v="2"/>
    <x v="562"/>
    <x v="3"/>
    <x v="4"/>
  </r>
  <r>
    <x v="348"/>
    <x v="6"/>
    <x v="266"/>
    <x v="19"/>
    <x v="4"/>
    <x v="46"/>
    <x v="90"/>
    <x v="23"/>
    <x v="563"/>
    <x v="1"/>
    <x v="5"/>
  </r>
  <r>
    <x v="348"/>
    <x v="6"/>
    <x v="266"/>
    <x v="19"/>
    <x v="6"/>
    <x v="48"/>
    <x v="81"/>
    <x v="12"/>
    <x v="396"/>
    <x v="4"/>
    <x v="6"/>
  </r>
  <r>
    <x v="349"/>
    <x v="8"/>
    <x v="266"/>
    <x v="54"/>
    <x v="6"/>
    <x v="15"/>
    <x v="64"/>
    <x v="5"/>
    <x v="485"/>
    <x v="1"/>
    <x v="7"/>
  </r>
  <r>
    <x v="349"/>
    <x v="8"/>
    <x v="266"/>
    <x v="54"/>
    <x v="1"/>
    <x v="8"/>
    <x v="105"/>
    <x v="8"/>
    <x v="223"/>
    <x v="1"/>
    <x v="8"/>
  </r>
  <r>
    <x v="349"/>
    <x v="8"/>
    <x v="266"/>
    <x v="54"/>
    <x v="4"/>
    <x v="6"/>
    <x v="71"/>
    <x v="0"/>
    <x v="564"/>
    <x v="3"/>
    <x v="9"/>
  </r>
  <r>
    <x v="350"/>
    <x v="5"/>
    <x v="267"/>
    <x v="13"/>
    <x v="5"/>
    <x v="24"/>
    <x v="90"/>
    <x v="13"/>
    <x v="565"/>
    <x v="5"/>
    <x v="10"/>
  </r>
  <r>
    <x v="350"/>
    <x v="5"/>
    <x v="267"/>
    <x v="13"/>
    <x v="0"/>
    <x v="42"/>
    <x v="109"/>
    <x v="3"/>
    <x v="488"/>
    <x v="4"/>
    <x v="11"/>
  </r>
  <r>
    <x v="351"/>
    <x v="1"/>
    <x v="268"/>
    <x v="31"/>
    <x v="5"/>
    <x v="29"/>
    <x v="74"/>
    <x v="1"/>
    <x v="518"/>
    <x v="4"/>
    <x v="12"/>
  </r>
  <r>
    <x v="352"/>
    <x v="2"/>
    <x v="269"/>
    <x v="64"/>
    <x v="7"/>
    <x v="55"/>
    <x v="67"/>
    <x v="22"/>
    <x v="566"/>
    <x v="1"/>
    <x v="13"/>
  </r>
  <r>
    <x v="352"/>
    <x v="2"/>
    <x v="269"/>
    <x v="64"/>
    <x v="3"/>
    <x v="47"/>
    <x v="75"/>
    <x v="12"/>
    <x v="263"/>
    <x v="3"/>
    <x v="14"/>
  </r>
  <r>
    <x v="353"/>
    <x v="8"/>
    <x v="269"/>
    <x v="8"/>
    <x v="3"/>
    <x v="43"/>
    <x v="78"/>
    <x v="18"/>
    <x v="41"/>
    <x v="3"/>
    <x v="15"/>
  </r>
  <r>
    <x v="353"/>
    <x v="8"/>
    <x v="269"/>
    <x v="8"/>
    <x v="0"/>
    <x v="21"/>
    <x v="95"/>
    <x v="5"/>
    <x v="567"/>
    <x v="0"/>
    <x v="16"/>
  </r>
  <r>
    <x v="354"/>
    <x v="6"/>
    <x v="270"/>
    <x v="61"/>
    <x v="4"/>
    <x v="23"/>
    <x v="60"/>
    <x v="2"/>
    <x v="568"/>
    <x v="2"/>
    <x v="17"/>
  </r>
  <r>
    <x v="355"/>
    <x v="6"/>
    <x v="271"/>
    <x v="45"/>
    <x v="1"/>
    <x v="7"/>
    <x v="103"/>
    <x v="33"/>
    <x v="569"/>
    <x v="0"/>
    <x v="18"/>
  </r>
  <r>
    <x v="355"/>
    <x v="6"/>
    <x v="271"/>
    <x v="45"/>
    <x v="5"/>
    <x v="14"/>
    <x v="52"/>
    <x v="9"/>
    <x v="403"/>
    <x v="1"/>
    <x v="19"/>
  </r>
  <r>
    <x v="356"/>
    <x v="5"/>
    <x v="271"/>
    <x v="47"/>
    <x v="5"/>
    <x v="74"/>
    <x v="77"/>
    <x v="7"/>
    <x v="570"/>
    <x v="1"/>
    <x v="20"/>
  </r>
  <r>
    <x v="356"/>
    <x v="5"/>
    <x v="271"/>
    <x v="47"/>
    <x v="6"/>
    <x v="38"/>
    <x v="79"/>
    <x v="1"/>
    <x v="212"/>
    <x v="2"/>
    <x v="21"/>
  </r>
  <r>
    <x v="357"/>
    <x v="5"/>
    <x v="272"/>
    <x v="49"/>
    <x v="5"/>
    <x v="19"/>
    <x v="89"/>
    <x v="12"/>
    <x v="504"/>
    <x v="1"/>
    <x v="22"/>
  </r>
  <r>
    <x v="357"/>
    <x v="5"/>
    <x v="272"/>
    <x v="49"/>
    <x v="0"/>
    <x v="21"/>
    <x v="95"/>
    <x v="8"/>
    <x v="418"/>
    <x v="5"/>
    <x v="23"/>
  </r>
  <r>
    <x v="357"/>
    <x v="5"/>
    <x v="272"/>
    <x v="49"/>
    <x v="0"/>
    <x v="11"/>
    <x v="85"/>
    <x v="21"/>
    <x v="571"/>
    <x v="3"/>
    <x v="24"/>
  </r>
  <r>
    <x v="357"/>
    <x v="5"/>
    <x v="272"/>
    <x v="49"/>
    <x v="0"/>
    <x v="42"/>
    <x v="109"/>
    <x v="6"/>
    <x v="572"/>
    <x v="2"/>
    <x v="25"/>
  </r>
  <r>
    <x v="358"/>
    <x v="2"/>
    <x v="273"/>
    <x v="33"/>
    <x v="4"/>
    <x v="62"/>
    <x v="82"/>
    <x v="8"/>
    <x v="134"/>
    <x v="0"/>
    <x v="26"/>
  </r>
  <r>
    <x v="358"/>
    <x v="2"/>
    <x v="273"/>
    <x v="33"/>
    <x v="7"/>
    <x v="16"/>
    <x v="28"/>
    <x v="8"/>
    <x v="133"/>
    <x v="0"/>
    <x v="0"/>
  </r>
  <r>
    <x v="358"/>
    <x v="2"/>
    <x v="273"/>
    <x v="33"/>
    <x v="5"/>
    <x v="29"/>
    <x v="74"/>
    <x v="1"/>
    <x v="518"/>
    <x v="1"/>
    <x v="1"/>
  </r>
  <r>
    <x v="359"/>
    <x v="0"/>
    <x v="273"/>
    <x v="45"/>
    <x v="2"/>
    <x v="32"/>
    <x v="83"/>
    <x v="29"/>
    <x v="573"/>
    <x v="1"/>
    <x v="2"/>
  </r>
  <r>
    <x v="359"/>
    <x v="0"/>
    <x v="273"/>
    <x v="45"/>
    <x v="7"/>
    <x v="35"/>
    <x v="101"/>
    <x v="30"/>
    <x v="574"/>
    <x v="2"/>
    <x v="3"/>
  </r>
  <r>
    <x v="359"/>
    <x v="0"/>
    <x v="273"/>
    <x v="45"/>
    <x v="0"/>
    <x v="10"/>
    <x v="91"/>
    <x v="31"/>
    <x v="534"/>
    <x v="3"/>
    <x v="4"/>
  </r>
  <r>
    <x v="359"/>
    <x v="0"/>
    <x v="273"/>
    <x v="45"/>
    <x v="3"/>
    <x v="37"/>
    <x v="65"/>
    <x v="10"/>
    <x v="575"/>
    <x v="1"/>
    <x v="5"/>
  </r>
  <r>
    <x v="359"/>
    <x v="0"/>
    <x v="273"/>
    <x v="45"/>
    <x v="0"/>
    <x v="2"/>
    <x v="2"/>
    <x v="0"/>
    <x v="576"/>
    <x v="4"/>
    <x v="6"/>
  </r>
  <r>
    <x v="360"/>
    <x v="2"/>
    <x v="274"/>
    <x v="1"/>
    <x v="1"/>
    <x v="33"/>
    <x v="87"/>
    <x v="19"/>
    <x v="577"/>
    <x v="1"/>
    <x v="7"/>
  </r>
  <r>
    <x v="361"/>
    <x v="8"/>
    <x v="275"/>
    <x v="41"/>
    <x v="6"/>
    <x v="52"/>
    <x v="79"/>
    <x v="28"/>
    <x v="17"/>
    <x v="1"/>
    <x v="8"/>
  </r>
  <r>
    <x v="361"/>
    <x v="8"/>
    <x v="275"/>
    <x v="41"/>
    <x v="3"/>
    <x v="41"/>
    <x v="98"/>
    <x v="1"/>
    <x v="174"/>
    <x v="3"/>
    <x v="9"/>
  </r>
  <r>
    <x v="361"/>
    <x v="8"/>
    <x v="275"/>
    <x v="41"/>
    <x v="5"/>
    <x v="27"/>
    <x v="11"/>
    <x v="7"/>
    <x v="143"/>
    <x v="5"/>
    <x v="10"/>
  </r>
  <r>
    <x v="362"/>
    <x v="6"/>
    <x v="276"/>
    <x v="53"/>
    <x v="3"/>
    <x v="20"/>
    <x v="72"/>
    <x v="11"/>
    <x v="578"/>
    <x v="4"/>
    <x v="11"/>
  </r>
  <r>
    <x v="363"/>
    <x v="1"/>
    <x v="276"/>
    <x v="63"/>
    <x v="6"/>
    <x v="52"/>
    <x v="79"/>
    <x v="7"/>
    <x v="376"/>
    <x v="4"/>
    <x v="12"/>
  </r>
  <r>
    <x v="363"/>
    <x v="1"/>
    <x v="276"/>
    <x v="63"/>
    <x v="6"/>
    <x v="18"/>
    <x v="72"/>
    <x v="1"/>
    <x v="562"/>
    <x v="1"/>
    <x v="13"/>
  </r>
  <r>
    <x v="363"/>
    <x v="1"/>
    <x v="276"/>
    <x v="63"/>
    <x v="0"/>
    <x v="11"/>
    <x v="85"/>
    <x v="6"/>
    <x v="579"/>
    <x v="3"/>
    <x v="14"/>
  </r>
  <r>
    <x v="364"/>
    <x v="5"/>
    <x v="277"/>
    <x v="45"/>
    <x v="3"/>
    <x v="41"/>
    <x v="98"/>
    <x v="21"/>
    <x v="580"/>
    <x v="3"/>
    <x v="15"/>
  </r>
  <r>
    <x v="364"/>
    <x v="5"/>
    <x v="277"/>
    <x v="45"/>
    <x v="3"/>
    <x v="20"/>
    <x v="72"/>
    <x v="38"/>
    <x v="581"/>
    <x v="0"/>
    <x v="16"/>
  </r>
  <r>
    <x v="364"/>
    <x v="5"/>
    <x v="277"/>
    <x v="45"/>
    <x v="5"/>
    <x v="14"/>
    <x v="52"/>
    <x v="27"/>
    <x v="41"/>
    <x v="2"/>
    <x v="17"/>
  </r>
  <r>
    <x v="364"/>
    <x v="5"/>
    <x v="277"/>
    <x v="45"/>
    <x v="0"/>
    <x v="11"/>
    <x v="85"/>
    <x v="4"/>
    <x v="582"/>
    <x v="0"/>
    <x v="18"/>
  </r>
  <r>
    <x v="364"/>
    <x v="5"/>
    <x v="277"/>
    <x v="45"/>
    <x v="6"/>
    <x v="38"/>
    <x v="79"/>
    <x v="32"/>
    <x v="99"/>
    <x v="1"/>
    <x v="19"/>
  </r>
  <r>
    <x v="365"/>
    <x v="2"/>
    <x v="278"/>
    <x v="8"/>
    <x v="3"/>
    <x v="43"/>
    <x v="78"/>
    <x v="26"/>
    <x v="480"/>
    <x v="1"/>
    <x v="20"/>
  </r>
  <r>
    <x v="365"/>
    <x v="2"/>
    <x v="278"/>
    <x v="8"/>
    <x v="6"/>
    <x v="48"/>
    <x v="81"/>
    <x v="4"/>
    <x v="174"/>
    <x v="2"/>
    <x v="21"/>
  </r>
  <r>
    <x v="366"/>
    <x v="6"/>
    <x v="278"/>
    <x v="76"/>
    <x v="0"/>
    <x v="0"/>
    <x v="103"/>
    <x v="31"/>
    <x v="350"/>
    <x v="1"/>
    <x v="22"/>
  </r>
  <r>
    <x v="366"/>
    <x v="6"/>
    <x v="278"/>
    <x v="76"/>
    <x v="5"/>
    <x v="27"/>
    <x v="11"/>
    <x v="26"/>
    <x v="32"/>
    <x v="5"/>
    <x v="23"/>
  </r>
  <r>
    <x v="366"/>
    <x v="6"/>
    <x v="278"/>
    <x v="76"/>
    <x v="6"/>
    <x v="13"/>
    <x v="79"/>
    <x v="2"/>
    <x v="222"/>
    <x v="3"/>
    <x v="24"/>
  </r>
  <r>
    <x v="367"/>
    <x v="7"/>
    <x v="279"/>
    <x v="83"/>
    <x v="7"/>
    <x v="16"/>
    <x v="28"/>
    <x v="2"/>
    <x v="56"/>
    <x v="2"/>
    <x v="25"/>
  </r>
  <r>
    <x v="368"/>
    <x v="5"/>
    <x v="280"/>
    <x v="79"/>
    <x v="6"/>
    <x v="67"/>
    <x v="96"/>
    <x v="6"/>
    <x v="439"/>
    <x v="0"/>
    <x v="26"/>
  </r>
  <r>
    <x v="368"/>
    <x v="5"/>
    <x v="280"/>
    <x v="79"/>
    <x v="1"/>
    <x v="33"/>
    <x v="87"/>
    <x v="31"/>
    <x v="46"/>
    <x v="0"/>
    <x v="0"/>
  </r>
  <r>
    <x v="368"/>
    <x v="5"/>
    <x v="280"/>
    <x v="79"/>
    <x v="6"/>
    <x v="30"/>
    <x v="75"/>
    <x v="6"/>
    <x v="583"/>
    <x v="1"/>
    <x v="1"/>
  </r>
  <r>
    <x v="368"/>
    <x v="5"/>
    <x v="280"/>
    <x v="79"/>
    <x v="0"/>
    <x v="42"/>
    <x v="109"/>
    <x v="6"/>
    <x v="572"/>
    <x v="1"/>
    <x v="2"/>
  </r>
  <r>
    <x v="369"/>
    <x v="2"/>
    <x v="280"/>
    <x v="79"/>
    <x v="0"/>
    <x v="21"/>
    <x v="95"/>
    <x v="12"/>
    <x v="584"/>
    <x v="2"/>
    <x v="3"/>
  </r>
  <r>
    <x v="370"/>
    <x v="5"/>
    <x v="281"/>
    <x v="49"/>
    <x v="4"/>
    <x v="63"/>
    <x v="113"/>
    <x v="21"/>
    <x v="585"/>
    <x v="3"/>
    <x v="4"/>
  </r>
  <r>
    <x v="370"/>
    <x v="5"/>
    <x v="281"/>
    <x v="49"/>
    <x v="1"/>
    <x v="33"/>
    <x v="87"/>
    <x v="8"/>
    <x v="586"/>
    <x v="1"/>
    <x v="5"/>
  </r>
  <r>
    <x v="370"/>
    <x v="5"/>
    <x v="281"/>
    <x v="49"/>
    <x v="5"/>
    <x v="56"/>
    <x v="99"/>
    <x v="6"/>
    <x v="587"/>
    <x v="4"/>
    <x v="6"/>
  </r>
  <r>
    <x v="371"/>
    <x v="3"/>
    <x v="282"/>
    <x v="49"/>
    <x v="5"/>
    <x v="27"/>
    <x v="11"/>
    <x v="10"/>
    <x v="257"/>
    <x v="1"/>
    <x v="7"/>
  </r>
  <r>
    <x v="371"/>
    <x v="3"/>
    <x v="282"/>
    <x v="49"/>
    <x v="1"/>
    <x v="7"/>
    <x v="103"/>
    <x v="4"/>
    <x v="175"/>
    <x v="1"/>
    <x v="8"/>
  </r>
  <r>
    <x v="372"/>
    <x v="7"/>
    <x v="283"/>
    <x v="75"/>
    <x v="6"/>
    <x v="15"/>
    <x v="64"/>
    <x v="2"/>
    <x v="438"/>
    <x v="3"/>
    <x v="9"/>
  </r>
  <r>
    <x v="372"/>
    <x v="7"/>
    <x v="283"/>
    <x v="75"/>
    <x v="1"/>
    <x v="65"/>
    <x v="94"/>
    <x v="2"/>
    <x v="534"/>
    <x v="5"/>
    <x v="10"/>
  </r>
  <r>
    <x v="373"/>
    <x v="2"/>
    <x v="283"/>
    <x v="42"/>
    <x v="5"/>
    <x v="49"/>
    <x v="111"/>
    <x v="2"/>
    <x v="588"/>
    <x v="4"/>
    <x v="11"/>
  </r>
  <r>
    <x v="373"/>
    <x v="2"/>
    <x v="283"/>
    <x v="42"/>
    <x v="1"/>
    <x v="70"/>
    <x v="110"/>
    <x v="1"/>
    <x v="222"/>
    <x v="4"/>
    <x v="12"/>
  </r>
  <r>
    <x v="373"/>
    <x v="2"/>
    <x v="283"/>
    <x v="42"/>
    <x v="6"/>
    <x v="30"/>
    <x v="75"/>
    <x v="8"/>
    <x v="79"/>
    <x v="1"/>
    <x v="13"/>
  </r>
  <r>
    <x v="373"/>
    <x v="2"/>
    <x v="283"/>
    <x v="42"/>
    <x v="0"/>
    <x v="42"/>
    <x v="109"/>
    <x v="6"/>
    <x v="572"/>
    <x v="3"/>
    <x v="14"/>
  </r>
  <r>
    <x v="374"/>
    <x v="2"/>
    <x v="284"/>
    <x v="29"/>
    <x v="6"/>
    <x v="18"/>
    <x v="72"/>
    <x v="8"/>
    <x v="589"/>
    <x v="3"/>
    <x v="15"/>
  </r>
  <r>
    <x v="374"/>
    <x v="2"/>
    <x v="284"/>
    <x v="29"/>
    <x v="5"/>
    <x v="56"/>
    <x v="99"/>
    <x v="27"/>
    <x v="583"/>
    <x v="0"/>
    <x v="16"/>
  </r>
  <r>
    <x v="375"/>
    <x v="6"/>
    <x v="285"/>
    <x v="17"/>
    <x v="2"/>
    <x v="3"/>
    <x v="70"/>
    <x v="11"/>
    <x v="590"/>
    <x v="2"/>
    <x v="17"/>
  </r>
  <r>
    <x v="375"/>
    <x v="6"/>
    <x v="285"/>
    <x v="17"/>
    <x v="5"/>
    <x v="49"/>
    <x v="111"/>
    <x v="6"/>
    <x v="591"/>
    <x v="0"/>
    <x v="18"/>
  </r>
  <r>
    <x v="375"/>
    <x v="6"/>
    <x v="285"/>
    <x v="17"/>
    <x v="5"/>
    <x v="27"/>
    <x v="11"/>
    <x v="9"/>
    <x v="189"/>
    <x v="1"/>
    <x v="19"/>
  </r>
  <r>
    <x v="375"/>
    <x v="6"/>
    <x v="285"/>
    <x v="17"/>
    <x v="6"/>
    <x v="15"/>
    <x v="64"/>
    <x v="28"/>
    <x v="592"/>
    <x v="1"/>
    <x v="20"/>
  </r>
  <r>
    <x v="375"/>
    <x v="6"/>
    <x v="285"/>
    <x v="17"/>
    <x v="6"/>
    <x v="31"/>
    <x v="79"/>
    <x v="12"/>
    <x v="494"/>
    <x v="2"/>
    <x v="21"/>
  </r>
  <r>
    <x v="376"/>
    <x v="2"/>
    <x v="285"/>
    <x v="84"/>
    <x v="2"/>
    <x v="44"/>
    <x v="66"/>
    <x v="1"/>
    <x v="593"/>
    <x v="1"/>
    <x v="22"/>
  </r>
  <r>
    <x v="376"/>
    <x v="2"/>
    <x v="285"/>
    <x v="84"/>
    <x v="7"/>
    <x v="39"/>
    <x v="80"/>
    <x v="7"/>
    <x v="594"/>
    <x v="5"/>
    <x v="23"/>
  </r>
  <r>
    <x v="376"/>
    <x v="2"/>
    <x v="285"/>
    <x v="84"/>
    <x v="4"/>
    <x v="45"/>
    <x v="97"/>
    <x v="1"/>
    <x v="516"/>
    <x v="3"/>
    <x v="24"/>
  </r>
  <r>
    <x v="377"/>
    <x v="3"/>
    <x v="286"/>
    <x v="39"/>
    <x v="2"/>
    <x v="3"/>
    <x v="70"/>
    <x v="28"/>
    <x v="595"/>
    <x v="2"/>
    <x v="25"/>
  </r>
  <r>
    <x v="377"/>
    <x v="3"/>
    <x v="286"/>
    <x v="39"/>
    <x v="1"/>
    <x v="1"/>
    <x v="0"/>
    <x v="2"/>
    <x v="596"/>
    <x v="0"/>
    <x v="26"/>
  </r>
  <r>
    <x v="377"/>
    <x v="3"/>
    <x v="286"/>
    <x v="39"/>
    <x v="0"/>
    <x v="11"/>
    <x v="85"/>
    <x v="1"/>
    <x v="106"/>
    <x v="0"/>
    <x v="0"/>
  </r>
  <r>
    <x v="378"/>
    <x v="5"/>
    <x v="287"/>
    <x v="25"/>
    <x v="7"/>
    <x v="22"/>
    <x v="69"/>
    <x v="0"/>
    <x v="597"/>
    <x v="1"/>
    <x v="1"/>
  </r>
  <r>
    <x v="378"/>
    <x v="5"/>
    <x v="287"/>
    <x v="25"/>
    <x v="0"/>
    <x v="11"/>
    <x v="85"/>
    <x v="8"/>
    <x v="598"/>
    <x v="1"/>
    <x v="2"/>
  </r>
  <r>
    <x v="378"/>
    <x v="5"/>
    <x v="287"/>
    <x v="25"/>
    <x v="0"/>
    <x v="42"/>
    <x v="109"/>
    <x v="8"/>
    <x v="599"/>
    <x v="2"/>
    <x v="3"/>
  </r>
  <r>
    <x v="379"/>
    <x v="6"/>
    <x v="287"/>
    <x v="45"/>
    <x v="5"/>
    <x v="29"/>
    <x v="74"/>
    <x v="6"/>
    <x v="515"/>
    <x v="3"/>
    <x v="4"/>
  </r>
  <r>
    <x v="379"/>
    <x v="6"/>
    <x v="287"/>
    <x v="45"/>
    <x v="3"/>
    <x v="47"/>
    <x v="75"/>
    <x v="5"/>
    <x v="600"/>
    <x v="1"/>
    <x v="5"/>
  </r>
  <r>
    <x v="380"/>
    <x v="2"/>
    <x v="288"/>
    <x v="15"/>
    <x v="6"/>
    <x v="52"/>
    <x v="79"/>
    <x v="9"/>
    <x v="263"/>
    <x v="4"/>
    <x v="6"/>
  </r>
  <r>
    <x v="381"/>
    <x v="2"/>
    <x v="288"/>
    <x v="36"/>
    <x v="7"/>
    <x v="39"/>
    <x v="80"/>
    <x v="8"/>
    <x v="601"/>
    <x v="1"/>
    <x v="7"/>
  </r>
  <r>
    <x v="381"/>
    <x v="2"/>
    <x v="288"/>
    <x v="36"/>
    <x v="1"/>
    <x v="58"/>
    <x v="112"/>
    <x v="3"/>
    <x v="602"/>
    <x v="1"/>
    <x v="8"/>
  </r>
  <r>
    <x v="382"/>
    <x v="5"/>
    <x v="289"/>
    <x v="44"/>
    <x v="7"/>
    <x v="16"/>
    <x v="28"/>
    <x v="0"/>
    <x v="39"/>
    <x v="3"/>
    <x v="9"/>
  </r>
  <r>
    <x v="382"/>
    <x v="5"/>
    <x v="289"/>
    <x v="44"/>
    <x v="6"/>
    <x v="38"/>
    <x v="79"/>
    <x v="5"/>
    <x v="491"/>
    <x v="5"/>
    <x v="10"/>
  </r>
  <r>
    <x v="383"/>
    <x v="6"/>
    <x v="290"/>
    <x v="53"/>
    <x v="6"/>
    <x v="48"/>
    <x v="81"/>
    <x v="26"/>
    <x v="453"/>
    <x v="4"/>
    <x v="11"/>
  </r>
  <r>
    <x v="384"/>
    <x v="6"/>
    <x v="290"/>
    <x v="35"/>
    <x v="6"/>
    <x v="18"/>
    <x v="72"/>
    <x v="12"/>
    <x v="359"/>
    <x v="4"/>
    <x v="12"/>
  </r>
  <r>
    <x v="384"/>
    <x v="6"/>
    <x v="290"/>
    <x v="35"/>
    <x v="0"/>
    <x v="10"/>
    <x v="91"/>
    <x v="8"/>
    <x v="12"/>
    <x v="1"/>
    <x v="13"/>
  </r>
  <r>
    <x v="385"/>
    <x v="8"/>
    <x v="291"/>
    <x v="9"/>
    <x v="0"/>
    <x v="36"/>
    <x v="87"/>
    <x v="20"/>
    <x v="603"/>
    <x v="3"/>
    <x v="14"/>
  </r>
  <r>
    <x v="385"/>
    <x v="8"/>
    <x v="291"/>
    <x v="9"/>
    <x v="3"/>
    <x v="43"/>
    <x v="78"/>
    <x v="35"/>
    <x v="604"/>
    <x v="3"/>
    <x v="15"/>
  </r>
  <r>
    <x v="385"/>
    <x v="8"/>
    <x v="291"/>
    <x v="9"/>
    <x v="5"/>
    <x v="68"/>
    <x v="108"/>
    <x v="5"/>
    <x v="605"/>
    <x v="0"/>
    <x v="16"/>
  </r>
  <r>
    <x v="385"/>
    <x v="8"/>
    <x v="291"/>
    <x v="9"/>
    <x v="5"/>
    <x v="29"/>
    <x v="74"/>
    <x v="32"/>
    <x v="606"/>
    <x v="2"/>
    <x v="17"/>
  </r>
  <r>
    <x v="386"/>
    <x v="2"/>
    <x v="291"/>
    <x v="68"/>
    <x v="2"/>
    <x v="32"/>
    <x v="83"/>
    <x v="5"/>
    <x v="469"/>
    <x v="0"/>
    <x v="18"/>
  </r>
  <r>
    <x v="386"/>
    <x v="2"/>
    <x v="291"/>
    <x v="68"/>
    <x v="3"/>
    <x v="59"/>
    <x v="92"/>
    <x v="13"/>
    <x v="607"/>
    <x v="1"/>
    <x v="19"/>
  </r>
  <r>
    <x v="386"/>
    <x v="2"/>
    <x v="291"/>
    <x v="68"/>
    <x v="2"/>
    <x v="4"/>
    <x v="106"/>
    <x v="6"/>
    <x v="608"/>
    <x v="1"/>
    <x v="20"/>
  </r>
  <r>
    <x v="386"/>
    <x v="2"/>
    <x v="291"/>
    <x v="68"/>
    <x v="6"/>
    <x v="48"/>
    <x v="81"/>
    <x v="17"/>
    <x v="609"/>
    <x v="2"/>
    <x v="21"/>
  </r>
  <r>
    <x v="387"/>
    <x v="6"/>
    <x v="292"/>
    <x v="22"/>
    <x v="4"/>
    <x v="62"/>
    <x v="82"/>
    <x v="1"/>
    <x v="437"/>
    <x v="1"/>
    <x v="22"/>
  </r>
  <r>
    <x v="387"/>
    <x v="6"/>
    <x v="292"/>
    <x v="22"/>
    <x v="4"/>
    <x v="25"/>
    <x v="114"/>
    <x v="6"/>
    <x v="610"/>
    <x v="5"/>
    <x v="23"/>
  </r>
  <r>
    <x v="387"/>
    <x v="6"/>
    <x v="292"/>
    <x v="22"/>
    <x v="1"/>
    <x v="7"/>
    <x v="103"/>
    <x v="4"/>
    <x v="175"/>
    <x v="3"/>
    <x v="24"/>
  </r>
  <r>
    <x v="388"/>
    <x v="2"/>
    <x v="293"/>
    <x v="16"/>
    <x v="4"/>
    <x v="62"/>
    <x v="82"/>
    <x v="9"/>
    <x v="611"/>
    <x v="2"/>
    <x v="25"/>
  </r>
  <r>
    <x v="388"/>
    <x v="2"/>
    <x v="293"/>
    <x v="16"/>
    <x v="3"/>
    <x v="64"/>
    <x v="107"/>
    <x v="7"/>
    <x v="612"/>
    <x v="0"/>
    <x v="26"/>
  </r>
  <r>
    <x v="389"/>
    <x v="1"/>
    <x v="293"/>
    <x v="62"/>
    <x v="0"/>
    <x v="0"/>
    <x v="103"/>
    <x v="1"/>
    <x v="362"/>
    <x v="0"/>
    <x v="0"/>
  </r>
  <r>
    <x v="389"/>
    <x v="1"/>
    <x v="293"/>
    <x v="62"/>
    <x v="5"/>
    <x v="72"/>
    <x v="115"/>
    <x v="9"/>
    <x v="613"/>
    <x v="1"/>
    <x v="1"/>
  </r>
  <r>
    <x v="389"/>
    <x v="1"/>
    <x v="293"/>
    <x v="62"/>
    <x v="1"/>
    <x v="33"/>
    <x v="87"/>
    <x v="18"/>
    <x v="527"/>
    <x v="1"/>
    <x v="2"/>
  </r>
  <r>
    <x v="390"/>
    <x v="3"/>
    <x v="294"/>
    <x v="67"/>
    <x v="3"/>
    <x v="73"/>
    <x v="68"/>
    <x v="8"/>
    <x v="562"/>
    <x v="2"/>
    <x v="3"/>
  </r>
  <r>
    <x v="390"/>
    <x v="3"/>
    <x v="294"/>
    <x v="67"/>
    <x v="4"/>
    <x v="6"/>
    <x v="71"/>
    <x v="11"/>
    <x v="614"/>
    <x v="3"/>
    <x v="4"/>
  </r>
  <r>
    <x v="390"/>
    <x v="3"/>
    <x v="294"/>
    <x v="67"/>
    <x v="0"/>
    <x v="2"/>
    <x v="2"/>
    <x v="18"/>
    <x v="615"/>
    <x v="1"/>
    <x v="5"/>
  </r>
  <r>
    <x v="391"/>
    <x v="8"/>
    <x v="294"/>
    <x v="65"/>
    <x v="3"/>
    <x v="59"/>
    <x v="92"/>
    <x v="26"/>
    <x v="403"/>
    <x v="4"/>
    <x v="6"/>
  </r>
  <r>
    <x v="392"/>
    <x v="2"/>
    <x v="295"/>
    <x v="35"/>
    <x v="0"/>
    <x v="60"/>
    <x v="104"/>
    <x v="8"/>
    <x v="210"/>
    <x v="1"/>
    <x v="7"/>
  </r>
  <r>
    <x v="392"/>
    <x v="2"/>
    <x v="295"/>
    <x v="35"/>
    <x v="6"/>
    <x v="30"/>
    <x v="75"/>
    <x v="6"/>
    <x v="583"/>
    <x v="1"/>
    <x v="8"/>
  </r>
  <r>
    <x v="393"/>
    <x v="2"/>
    <x v="296"/>
    <x v="8"/>
    <x v="6"/>
    <x v="18"/>
    <x v="72"/>
    <x v="13"/>
    <x v="498"/>
    <x v="3"/>
    <x v="9"/>
  </r>
  <r>
    <x v="393"/>
    <x v="2"/>
    <x v="296"/>
    <x v="8"/>
    <x v="3"/>
    <x v="37"/>
    <x v="65"/>
    <x v="18"/>
    <x v="616"/>
    <x v="5"/>
    <x v="10"/>
  </r>
  <r>
    <x v="394"/>
    <x v="8"/>
    <x v="296"/>
    <x v="51"/>
    <x v="5"/>
    <x v="27"/>
    <x v="11"/>
    <x v="12"/>
    <x v="79"/>
    <x v="4"/>
    <x v="11"/>
  </r>
  <r>
    <x v="394"/>
    <x v="8"/>
    <x v="296"/>
    <x v="51"/>
    <x v="4"/>
    <x v="75"/>
    <x v="73"/>
    <x v="8"/>
    <x v="359"/>
    <x v="4"/>
    <x v="12"/>
  </r>
  <r>
    <x v="395"/>
    <x v="1"/>
    <x v="297"/>
    <x v="85"/>
    <x v="2"/>
    <x v="44"/>
    <x v="66"/>
    <x v="6"/>
    <x v="335"/>
    <x v="1"/>
    <x v="13"/>
  </r>
  <r>
    <x v="395"/>
    <x v="1"/>
    <x v="297"/>
    <x v="85"/>
    <x v="6"/>
    <x v="13"/>
    <x v="79"/>
    <x v="11"/>
    <x v="617"/>
    <x v="3"/>
    <x v="14"/>
  </r>
  <r>
    <x v="395"/>
    <x v="1"/>
    <x v="297"/>
    <x v="85"/>
    <x v="3"/>
    <x v="54"/>
    <x v="27"/>
    <x v="17"/>
    <x v="618"/>
    <x v="3"/>
    <x v="15"/>
  </r>
  <r>
    <x v="396"/>
    <x v="3"/>
    <x v="297"/>
    <x v="7"/>
    <x v="3"/>
    <x v="59"/>
    <x v="92"/>
    <x v="22"/>
    <x v="189"/>
    <x v="0"/>
    <x v="16"/>
  </r>
  <r>
    <x v="396"/>
    <x v="3"/>
    <x v="297"/>
    <x v="7"/>
    <x v="6"/>
    <x v="40"/>
    <x v="76"/>
    <x v="8"/>
    <x v="59"/>
    <x v="2"/>
    <x v="17"/>
  </r>
  <r>
    <x v="396"/>
    <x v="3"/>
    <x v="297"/>
    <x v="7"/>
    <x v="3"/>
    <x v="54"/>
    <x v="27"/>
    <x v="11"/>
    <x v="37"/>
    <x v="0"/>
    <x v="18"/>
  </r>
  <r>
    <x v="397"/>
    <x v="2"/>
    <x v="298"/>
    <x v="2"/>
    <x v="3"/>
    <x v="59"/>
    <x v="92"/>
    <x v="8"/>
    <x v="136"/>
    <x v="1"/>
    <x v="19"/>
  </r>
  <r>
    <x v="397"/>
    <x v="2"/>
    <x v="298"/>
    <x v="2"/>
    <x v="3"/>
    <x v="20"/>
    <x v="72"/>
    <x v="6"/>
    <x v="500"/>
    <x v="1"/>
    <x v="20"/>
  </r>
  <r>
    <x v="398"/>
    <x v="4"/>
    <x v="299"/>
    <x v="34"/>
    <x v="6"/>
    <x v="52"/>
    <x v="79"/>
    <x v="6"/>
    <x v="619"/>
    <x v="2"/>
    <x v="21"/>
  </r>
  <r>
    <x v="398"/>
    <x v="4"/>
    <x v="299"/>
    <x v="34"/>
    <x v="3"/>
    <x v="41"/>
    <x v="98"/>
    <x v="27"/>
    <x v="620"/>
    <x v="1"/>
    <x v="22"/>
  </r>
  <r>
    <x v="398"/>
    <x v="4"/>
    <x v="299"/>
    <x v="34"/>
    <x v="0"/>
    <x v="42"/>
    <x v="109"/>
    <x v="12"/>
    <x v="621"/>
    <x v="5"/>
    <x v="23"/>
  </r>
  <r>
    <x v="398"/>
    <x v="4"/>
    <x v="299"/>
    <x v="34"/>
    <x v="4"/>
    <x v="23"/>
    <x v="60"/>
    <x v="5"/>
    <x v="622"/>
    <x v="3"/>
    <x v="24"/>
  </r>
  <r>
    <x v="399"/>
    <x v="2"/>
    <x v="299"/>
    <x v="12"/>
    <x v="5"/>
    <x v="49"/>
    <x v="111"/>
    <x v="12"/>
    <x v="457"/>
    <x v="2"/>
    <x v="25"/>
  </r>
  <r>
    <x v="399"/>
    <x v="2"/>
    <x v="299"/>
    <x v="12"/>
    <x v="6"/>
    <x v="13"/>
    <x v="79"/>
    <x v="8"/>
    <x v="41"/>
    <x v="0"/>
    <x v="26"/>
  </r>
  <r>
    <x v="400"/>
    <x v="0"/>
    <x v="300"/>
    <x v="29"/>
    <x v="1"/>
    <x v="7"/>
    <x v="103"/>
    <x v="6"/>
    <x v="489"/>
    <x v="0"/>
    <x v="0"/>
  </r>
  <r>
    <x v="400"/>
    <x v="0"/>
    <x v="300"/>
    <x v="29"/>
    <x v="6"/>
    <x v="15"/>
    <x v="64"/>
    <x v="6"/>
    <x v="623"/>
    <x v="1"/>
    <x v="1"/>
  </r>
  <r>
    <x v="401"/>
    <x v="0"/>
    <x v="300"/>
    <x v="80"/>
    <x v="2"/>
    <x v="44"/>
    <x v="66"/>
    <x v="8"/>
    <x v="402"/>
    <x v="1"/>
    <x v="2"/>
  </r>
  <r>
    <x v="401"/>
    <x v="0"/>
    <x v="300"/>
    <x v="80"/>
    <x v="0"/>
    <x v="2"/>
    <x v="2"/>
    <x v="6"/>
    <x v="624"/>
    <x v="2"/>
    <x v="3"/>
  </r>
  <r>
    <x v="402"/>
    <x v="0"/>
    <x v="301"/>
    <x v="52"/>
    <x v="3"/>
    <x v="34"/>
    <x v="100"/>
    <x v="12"/>
    <x v="625"/>
    <x v="3"/>
    <x v="4"/>
  </r>
  <r>
    <x v="402"/>
    <x v="0"/>
    <x v="301"/>
    <x v="52"/>
    <x v="7"/>
    <x v="22"/>
    <x v="69"/>
    <x v="9"/>
    <x v="533"/>
    <x v="1"/>
    <x v="5"/>
  </r>
  <r>
    <x v="402"/>
    <x v="0"/>
    <x v="301"/>
    <x v="52"/>
    <x v="7"/>
    <x v="55"/>
    <x v="67"/>
    <x v="12"/>
    <x v="626"/>
    <x v="4"/>
    <x v="6"/>
  </r>
  <r>
    <x v="403"/>
    <x v="6"/>
    <x v="302"/>
    <x v="35"/>
    <x v="5"/>
    <x v="49"/>
    <x v="111"/>
    <x v="0"/>
    <x v="370"/>
    <x v="1"/>
    <x v="7"/>
  </r>
  <r>
    <x v="403"/>
    <x v="6"/>
    <x v="302"/>
    <x v="35"/>
    <x v="1"/>
    <x v="7"/>
    <x v="103"/>
    <x v="8"/>
    <x v="257"/>
    <x v="1"/>
    <x v="8"/>
  </r>
  <r>
    <x v="404"/>
    <x v="2"/>
    <x v="302"/>
    <x v="71"/>
    <x v="3"/>
    <x v="34"/>
    <x v="100"/>
    <x v="17"/>
    <x v="627"/>
    <x v="3"/>
    <x v="9"/>
  </r>
  <r>
    <x v="404"/>
    <x v="2"/>
    <x v="302"/>
    <x v="71"/>
    <x v="1"/>
    <x v="1"/>
    <x v="0"/>
    <x v="8"/>
    <x v="435"/>
    <x v="5"/>
    <x v="10"/>
  </r>
  <r>
    <x v="405"/>
    <x v="5"/>
    <x v="303"/>
    <x v="17"/>
    <x v="5"/>
    <x v="19"/>
    <x v="89"/>
    <x v="12"/>
    <x v="504"/>
    <x v="4"/>
    <x v="11"/>
  </r>
  <r>
    <x v="405"/>
    <x v="5"/>
    <x v="303"/>
    <x v="17"/>
    <x v="0"/>
    <x v="11"/>
    <x v="85"/>
    <x v="8"/>
    <x v="598"/>
    <x v="4"/>
    <x v="12"/>
  </r>
  <r>
    <x v="406"/>
    <x v="0"/>
    <x v="303"/>
    <x v="25"/>
    <x v="4"/>
    <x v="62"/>
    <x v="82"/>
    <x v="0"/>
    <x v="72"/>
    <x v="1"/>
    <x v="13"/>
  </r>
  <r>
    <x v="406"/>
    <x v="0"/>
    <x v="303"/>
    <x v="25"/>
    <x v="6"/>
    <x v="13"/>
    <x v="79"/>
    <x v="8"/>
    <x v="41"/>
    <x v="3"/>
    <x v="14"/>
  </r>
  <r>
    <x v="406"/>
    <x v="0"/>
    <x v="303"/>
    <x v="25"/>
    <x v="7"/>
    <x v="55"/>
    <x v="67"/>
    <x v="7"/>
    <x v="628"/>
    <x v="3"/>
    <x v="15"/>
  </r>
  <r>
    <x v="407"/>
    <x v="5"/>
    <x v="304"/>
    <x v="30"/>
    <x v="3"/>
    <x v="5"/>
    <x v="93"/>
    <x v="8"/>
    <x v="629"/>
    <x v="0"/>
    <x v="16"/>
  </r>
  <r>
    <x v="408"/>
    <x v="1"/>
    <x v="305"/>
    <x v="79"/>
    <x v="2"/>
    <x v="3"/>
    <x v="70"/>
    <x v="28"/>
    <x v="595"/>
    <x v="2"/>
    <x v="17"/>
  </r>
  <r>
    <x v="408"/>
    <x v="1"/>
    <x v="305"/>
    <x v="79"/>
    <x v="4"/>
    <x v="45"/>
    <x v="97"/>
    <x v="19"/>
    <x v="630"/>
    <x v="0"/>
    <x v="18"/>
  </r>
  <r>
    <x v="408"/>
    <x v="1"/>
    <x v="305"/>
    <x v="79"/>
    <x v="5"/>
    <x v="69"/>
    <x v="68"/>
    <x v="7"/>
    <x v="421"/>
    <x v="1"/>
    <x v="19"/>
  </r>
  <r>
    <x v="409"/>
    <x v="7"/>
    <x v="305"/>
    <x v="45"/>
    <x v="4"/>
    <x v="50"/>
    <x v="40"/>
    <x v="13"/>
    <x v="631"/>
    <x v="1"/>
    <x v="20"/>
  </r>
  <r>
    <x v="409"/>
    <x v="7"/>
    <x v="305"/>
    <x v="45"/>
    <x v="3"/>
    <x v="5"/>
    <x v="93"/>
    <x v="23"/>
    <x v="632"/>
    <x v="2"/>
    <x v="21"/>
  </r>
  <r>
    <x v="409"/>
    <x v="7"/>
    <x v="305"/>
    <x v="45"/>
    <x v="3"/>
    <x v="54"/>
    <x v="27"/>
    <x v="29"/>
    <x v="494"/>
    <x v="1"/>
    <x v="22"/>
  </r>
  <r>
    <x v="409"/>
    <x v="7"/>
    <x v="305"/>
    <x v="45"/>
    <x v="5"/>
    <x v="69"/>
    <x v="68"/>
    <x v="1"/>
    <x v="633"/>
    <x v="5"/>
    <x v="23"/>
  </r>
  <r>
    <x v="409"/>
    <x v="7"/>
    <x v="305"/>
    <x v="45"/>
    <x v="1"/>
    <x v="33"/>
    <x v="87"/>
    <x v="29"/>
    <x v="634"/>
    <x v="3"/>
    <x v="24"/>
  </r>
  <r>
    <x v="409"/>
    <x v="7"/>
    <x v="305"/>
    <x v="45"/>
    <x v="0"/>
    <x v="11"/>
    <x v="85"/>
    <x v="12"/>
    <x v="635"/>
    <x v="2"/>
    <x v="25"/>
  </r>
  <r>
    <x v="410"/>
    <x v="2"/>
    <x v="306"/>
    <x v="21"/>
    <x v="5"/>
    <x v="27"/>
    <x v="11"/>
    <x v="18"/>
    <x v="113"/>
    <x v="0"/>
    <x v="26"/>
  </r>
  <r>
    <x v="410"/>
    <x v="2"/>
    <x v="306"/>
    <x v="21"/>
    <x v="3"/>
    <x v="37"/>
    <x v="65"/>
    <x v="21"/>
    <x v="636"/>
    <x v="0"/>
    <x v="0"/>
  </r>
  <r>
    <x v="410"/>
    <x v="2"/>
    <x v="306"/>
    <x v="21"/>
    <x v="0"/>
    <x v="11"/>
    <x v="85"/>
    <x v="38"/>
    <x v="637"/>
    <x v="1"/>
    <x v="1"/>
  </r>
  <r>
    <x v="410"/>
    <x v="2"/>
    <x v="306"/>
    <x v="21"/>
    <x v="4"/>
    <x v="23"/>
    <x v="60"/>
    <x v="21"/>
    <x v="638"/>
    <x v="1"/>
    <x v="2"/>
  </r>
  <r>
    <x v="411"/>
    <x v="8"/>
    <x v="306"/>
    <x v="62"/>
    <x v="0"/>
    <x v="12"/>
    <x v="99"/>
    <x v="8"/>
    <x v="189"/>
    <x v="2"/>
    <x v="3"/>
  </r>
  <r>
    <x v="411"/>
    <x v="8"/>
    <x v="306"/>
    <x v="62"/>
    <x v="3"/>
    <x v="37"/>
    <x v="65"/>
    <x v="23"/>
    <x v="131"/>
    <x v="3"/>
    <x v="4"/>
  </r>
  <r>
    <x v="411"/>
    <x v="8"/>
    <x v="306"/>
    <x v="62"/>
    <x v="6"/>
    <x v="30"/>
    <x v="75"/>
    <x v="4"/>
    <x v="113"/>
    <x v="1"/>
    <x v="5"/>
  </r>
  <r>
    <x v="412"/>
    <x v="6"/>
    <x v="307"/>
    <x v="64"/>
    <x v="5"/>
    <x v="9"/>
    <x v="86"/>
    <x v="11"/>
    <x v="558"/>
    <x v="4"/>
    <x v="6"/>
  </r>
  <r>
    <x v="413"/>
    <x v="8"/>
    <x v="308"/>
    <x v="34"/>
    <x v="6"/>
    <x v="13"/>
    <x v="79"/>
    <x v="28"/>
    <x v="17"/>
    <x v="1"/>
    <x v="7"/>
  </r>
  <r>
    <x v="413"/>
    <x v="8"/>
    <x v="308"/>
    <x v="34"/>
    <x v="3"/>
    <x v="64"/>
    <x v="107"/>
    <x v="41"/>
    <x v="639"/>
    <x v="1"/>
    <x v="8"/>
  </r>
  <r>
    <x v="414"/>
    <x v="3"/>
    <x v="308"/>
    <x v="38"/>
    <x v="5"/>
    <x v="56"/>
    <x v="99"/>
    <x v="1"/>
    <x v="640"/>
    <x v="3"/>
    <x v="9"/>
  </r>
  <r>
    <x v="415"/>
    <x v="7"/>
    <x v="309"/>
    <x v="48"/>
    <x v="3"/>
    <x v="37"/>
    <x v="65"/>
    <x v="12"/>
    <x v="118"/>
    <x v="5"/>
    <x v="10"/>
  </r>
  <r>
    <x v="415"/>
    <x v="7"/>
    <x v="309"/>
    <x v="48"/>
    <x v="1"/>
    <x v="1"/>
    <x v="0"/>
    <x v="12"/>
    <x v="257"/>
    <x v="4"/>
    <x v="11"/>
  </r>
  <r>
    <x v="415"/>
    <x v="7"/>
    <x v="309"/>
    <x v="48"/>
    <x v="2"/>
    <x v="4"/>
    <x v="106"/>
    <x v="8"/>
    <x v="391"/>
    <x v="4"/>
    <x v="12"/>
  </r>
  <r>
    <x v="416"/>
    <x v="5"/>
    <x v="309"/>
    <x v="47"/>
    <x v="3"/>
    <x v="41"/>
    <x v="98"/>
    <x v="23"/>
    <x v="641"/>
    <x v="1"/>
    <x v="13"/>
  </r>
  <r>
    <x v="416"/>
    <x v="5"/>
    <x v="309"/>
    <x v="47"/>
    <x v="1"/>
    <x v="33"/>
    <x v="87"/>
    <x v="0"/>
    <x v="593"/>
    <x v="3"/>
    <x v="14"/>
  </r>
  <r>
    <x v="416"/>
    <x v="5"/>
    <x v="309"/>
    <x v="47"/>
    <x v="4"/>
    <x v="6"/>
    <x v="71"/>
    <x v="6"/>
    <x v="642"/>
    <x v="3"/>
    <x v="15"/>
  </r>
  <r>
    <x v="417"/>
    <x v="5"/>
    <x v="310"/>
    <x v="38"/>
    <x v="2"/>
    <x v="4"/>
    <x v="106"/>
    <x v="8"/>
    <x v="391"/>
    <x v="0"/>
    <x v="16"/>
  </r>
  <r>
    <x v="417"/>
    <x v="5"/>
    <x v="310"/>
    <x v="38"/>
    <x v="0"/>
    <x v="21"/>
    <x v="95"/>
    <x v="15"/>
    <x v="643"/>
    <x v="2"/>
    <x v="17"/>
  </r>
  <r>
    <x v="417"/>
    <x v="5"/>
    <x v="310"/>
    <x v="38"/>
    <x v="6"/>
    <x v="38"/>
    <x v="79"/>
    <x v="1"/>
    <x v="212"/>
    <x v="0"/>
    <x v="18"/>
  </r>
  <r>
    <x v="418"/>
    <x v="8"/>
    <x v="311"/>
    <x v="6"/>
    <x v="7"/>
    <x v="39"/>
    <x v="80"/>
    <x v="20"/>
    <x v="417"/>
    <x v="1"/>
    <x v="19"/>
  </r>
  <r>
    <x v="418"/>
    <x v="8"/>
    <x v="311"/>
    <x v="6"/>
    <x v="4"/>
    <x v="6"/>
    <x v="71"/>
    <x v="1"/>
    <x v="644"/>
    <x v="1"/>
    <x v="20"/>
  </r>
  <r>
    <x v="419"/>
    <x v="8"/>
    <x v="311"/>
    <x v="9"/>
    <x v="0"/>
    <x v="60"/>
    <x v="104"/>
    <x v="29"/>
    <x v="645"/>
    <x v="2"/>
    <x v="21"/>
  </r>
  <r>
    <x v="419"/>
    <x v="8"/>
    <x v="311"/>
    <x v="9"/>
    <x v="0"/>
    <x v="42"/>
    <x v="109"/>
    <x v="31"/>
    <x v="646"/>
    <x v="1"/>
    <x v="22"/>
  </r>
  <r>
    <x v="420"/>
    <x v="5"/>
    <x v="312"/>
    <x v="35"/>
    <x v="0"/>
    <x v="12"/>
    <x v="99"/>
    <x v="26"/>
    <x v="179"/>
    <x v="5"/>
    <x v="23"/>
  </r>
  <r>
    <x v="420"/>
    <x v="5"/>
    <x v="312"/>
    <x v="35"/>
    <x v="7"/>
    <x v="16"/>
    <x v="28"/>
    <x v="22"/>
    <x v="312"/>
    <x v="3"/>
    <x v="24"/>
  </r>
  <r>
    <x v="420"/>
    <x v="5"/>
    <x v="312"/>
    <x v="35"/>
    <x v="1"/>
    <x v="58"/>
    <x v="112"/>
    <x v="6"/>
    <x v="647"/>
    <x v="2"/>
    <x v="25"/>
  </r>
  <r>
    <x v="421"/>
    <x v="7"/>
    <x v="312"/>
    <x v="51"/>
    <x v="3"/>
    <x v="20"/>
    <x v="72"/>
    <x v="12"/>
    <x v="359"/>
    <x v="0"/>
    <x v="26"/>
  </r>
  <r>
    <x v="422"/>
    <x v="2"/>
    <x v="313"/>
    <x v="17"/>
    <x v="1"/>
    <x v="70"/>
    <x v="110"/>
    <x v="39"/>
    <x v="39"/>
    <x v="0"/>
    <x v="0"/>
  </r>
  <r>
    <x v="422"/>
    <x v="2"/>
    <x v="313"/>
    <x v="17"/>
    <x v="3"/>
    <x v="54"/>
    <x v="27"/>
    <x v="18"/>
    <x v="210"/>
    <x v="1"/>
    <x v="1"/>
  </r>
  <r>
    <x v="422"/>
    <x v="2"/>
    <x v="313"/>
    <x v="17"/>
    <x v="6"/>
    <x v="51"/>
    <x v="0"/>
    <x v="9"/>
    <x v="382"/>
    <x v="1"/>
    <x v="2"/>
  </r>
  <r>
    <x v="422"/>
    <x v="2"/>
    <x v="313"/>
    <x v="17"/>
    <x v="3"/>
    <x v="47"/>
    <x v="75"/>
    <x v="13"/>
    <x v="524"/>
    <x v="2"/>
    <x v="3"/>
  </r>
  <r>
    <x v="422"/>
    <x v="2"/>
    <x v="313"/>
    <x v="17"/>
    <x v="6"/>
    <x v="48"/>
    <x v="81"/>
    <x v="9"/>
    <x v="648"/>
    <x v="3"/>
    <x v="4"/>
  </r>
  <r>
    <x v="423"/>
    <x v="5"/>
    <x v="314"/>
    <x v="86"/>
    <x v="5"/>
    <x v="19"/>
    <x v="89"/>
    <x v="1"/>
    <x v="649"/>
    <x v="1"/>
    <x v="5"/>
  </r>
  <r>
    <x v="423"/>
    <x v="5"/>
    <x v="314"/>
    <x v="86"/>
    <x v="5"/>
    <x v="29"/>
    <x v="74"/>
    <x v="1"/>
    <x v="518"/>
    <x v="4"/>
    <x v="6"/>
  </r>
  <r>
    <x v="423"/>
    <x v="5"/>
    <x v="314"/>
    <x v="86"/>
    <x v="4"/>
    <x v="6"/>
    <x v="71"/>
    <x v="0"/>
    <x v="564"/>
    <x v="1"/>
    <x v="7"/>
  </r>
  <r>
    <x v="424"/>
    <x v="4"/>
    <x v="314"/>
    <x v="25"/>
    <x v="6"/>
    <x v="67"/>
    <x v="96"/>
    <x v="6"/>
    <x v="439"/>
    <x v="1"/>
    <x v="8"/>
  </r>
  <r>
    <x v="424"/>
    <x v="4"/>
    <x v="314"/>
    <x v="25"/>
    <x v="0"/>
    <x v="42"/>
    <x v="109"/>
    <x v="0"/>
    <x v="268"/>
    <x v="3"/>
    <x v="9"/>
  </r>
  <r>
    <x v="425"/>
    <x v="7"/>
    <x v="315"/>
    <x v="83"/>
    <x v="5"/>
    <x v="19"/>
    <x v="89"/>
    <x v="28"/>
    <x v="650"/>
    <x v="5"/>
    <x v="10"/>
  </r>
  <r>
    <x v="425"/>
    <x v="7"/>
    <x v="315"/>
    <x v="83"/>
    <x v="1"/>
    <x v="1"/>
    <x v="0"/>
    <x v="7"/>
    <x v="651"/>
    <x v="4"/>
    <x v="11"/>
  </r>
  <r>
    <x v="425"/>
    <x v="7"/>
    <x v="315"/>
    <x v="83"/>
    <x v="6"/>
    <x v="40"/>
    <x v="76"/>
    <x v="7"/>
    <x v="652"/>
    <x v="4"/>
    <x v="12"/>
  </r>
  <r>
    <x v="426"/>
    <x v="2"/>
    <x v="315"/>
    <x v="42"/>
    <x v="1"/>
    <x v="70"/>
    <x v="110"/>
    <x v="2"/>
    <x v="419"/>
    <x v="1"/>
    <x v="13"/>
  </r>
  <r>
    <x v="427"/>
    <x v="0"/>
    <x v="316"/>
    <x v="17"/>
    <x v="2"/>
    <x v="3"/>
    <x v="70"/>
    <x v="12"/>
    <x v="507"/>
    <x v="3"/>
    <x v="14"/>
  </r>
  <r>
    <x v="427"/>
    <x v="0"/>
    <x v="316"/>
    <x v="17"/>
    <x v="7"/>
    <x v="22"/>
    <x v="69"/>
    <x v="1"/>
    <x v="411"/>
    <x v="3"/>
    <x v="15"/>
  </r>
  <r>
    <x v="427"/>
    <x v="0"/>
    <x v="316"/>
    <x v="17"/>
    <x v="3"/>
    <x v="64"/>
    <x v="107"/>
    <x v="12"/>
    <x v="559"/>
    <x v="0"/>
    <x v="16"/>
  </r>
  <r>
    <x v="428"/>
    <x v="7"/>
    <x v="317"/>
    <x v="23"/>
    <x v="3"/>
    <x v="41"/>
    <x v="98"/>
    <x v="17"/>
    <x v="453"/>
    <x v="2"/>
    <x v="17"/>
  </r>
  <r>
    <x v="428"/>
    <x v="7"/>
    <x v="317"/>
    <x v="23"/>
    <x v="5"/>
    <x v="49"/>
    <x v="111"/>
    <x v="25"/>
    <x v="653"/>
    <x v="0"/>
    <x v="18"/>
  </r>
  <r>
    <x v="428"/>
    <x v="7"/>
    <x v="317"/>
    <x v="23"/>
    <x v="4"/>
    <x v="45"/>
    <x v="97"/>
    <x v="11"/>
    <x v="539"/>
    <x v="1"/>
    <x v="19"/>
  </r>
  <r>
    <x v="429"/>
    <x v="5"/>
    <x v="317"/>
    <x v="59"/>
    <x v="5"/>
    <x v="68"/>
    <x v="108"/>
    <x v="12"/>
    <x v="654"/>
    <x v="1"/>
    <x v="20"/>
  </r>
  <r>
    <x v="429"/>
    <x v="5"/>
    <x v="317"/>
    <x v="59"/>
    <x v="0"/>
    <x v="10"/>
    <x v="91"/>
    <x v="26"/>
    <x v="460"/>
    <x v="2"/>
    <x v="21"/>
  </r>
  <r>
    <x v="430"/>
    <x v="8"/>
    <x v="318"/>
    <x v="45"/>
    <x v="0"/>
    <x v="36"/>
    <x v="87"/>
    <x v="30"/>
    <x v="655"/>
    <x v="1"/>
    <x v="22"/>
  </r>
  <r>
    <x v="430"/>
    <x v="8"/>
    <x v="318"/>
    <x v="45"/>
    <x v="0"/>
    <x v="10"/>
    <x v="91"/>
    <x v="12"/>
    <x v="445"/>
    <x v="5"/>
    <x v="23"/>
  </r>
  <r>
    <x v="430"/>
    <x v="8"/>
    <x v="318"/>
    <x v="45"/>
    <x v="3"/>
    <x v="5"/>
    <x v="93"/>
    <x v="40"/>
    <x v="656"/>
    <x v="3"/>
    <x v="24"/>
  </r>
  <r>
    <x v="430"/>
    <x v="8"/>
    <x v="318"/>
    <x v="45"/>
    <x v="7"/>
    <x v="55"/>
    <x v="67"/>
    <x v="12"/>
    <x v="626"/>
    <x v="2"/>
    <x v="25"/>
  </r>
  <r>
    <x v="431"/>
    <x v="6"/>
    <x v="318"/>
    <x v="15"/>
    <x v="0"/>
    <x v="21"/>
    <x v="95"/>
    <x v="0"/>
    <x v="77"/>
    <x v="0"/>
    <x v="26"/>
  </r>
  <r>
    <x v="432"/>
    <x v="5"/>
    <x v="319"/>
    <x v="37"/>
    <x v="5"/>
    <x v="19"/>
    <x v="89"/>
    <x v="13"/>
    <x v="430"/>
    <x v="0"/>
    <x v="0"/>
  </r>
  <r>
    <x v="432"/>
    <x v="5"/>
    <x v="319"/>
    <x v="37"/>
    <x v="0"/>
    <x v="12"/>
    <x v="99"/>
    <x v="8"/>
    <x v="189"/>
    <x v="1"/>
    <x v="1"/>
  </r>
  <r>
    <x v="432"/>
    <x v="5"/>
    <x v="319"/>
    <x v="37"/>
    <x v="1"/>
    <x v="1"/>
    <x v="0"/>
    <x v="4"/>
    <x v="203"/>
    <x v="1"/>
    <x v="2"/>
  </r>
  <r>
    <x v="433"/>
    <x v="3"/>
    <x v="320"/>
    <x v="79"/>
    <x v="5"/>
    <x v="49"/>
    <x v="111"/>
    <x v="12"/>
    <x v="457"/>
    <x v="2"/>
    <x v="3"/>
  </r>
  <r>
    <x v="433"/>
    <x v="3"/>
    <x v="320"/>
    <x v="79"/>
    <x v="5"/>
    <x v="27"/>
    <x v="11"/>
    <x v="0"/>
    <x v="56"/>
    <x v="3"/>
    <x v="4"/>
  </r>
  <r>
    <x v="433"/>
    <x v="3"/>
    <x v="320"/>
    <x v="79"/>
    <x v="1"/>
    <x v="58"/>
    <x v="112"/>
    <x v="19"/>
    <x v="246"/>
    <x v="1"/>
    <x v="5"/>
  </r>
  <r>
    <x v="434"/>
    <x v="3"/>
    <x v="320"/>
    <x v="59"/>
    <x v="0"/>
    <x v="10"/>
    <x v="91"/>
    <x v="12"/>
    <x v="445"/>
    <x v="4"/>
    <x v="6"/>
  </r>
  <r>
    <x v="434"/>
    <x v="3"/>
    <x v="320"/>
    <x v="59"/>
    <x v="4"/>
    <x v="61"/>
    <x v="23"/>
    <x v="22"/>
    <x v="657"/>
    <x v="1"/>
    <x v="7"/>
  </r>
  <r>
    <x v="434"/>
    <x v="3"/>
    <x v="320"/>
    <x v="59"/>
    <x v="6"/>
    <x v="48"/>
    <x v="81"/>
    <x v="12"/>
    <x v="396"/>
    <x v="1"/>
    <x v="8"/>
  </r>
  <r>
    <x v="435"/>
    <x v="7"/>
    <x v="321"/>
    <x v="41"/>
    <x v="1"/>
    <x v="65"/>
    <x v="94"/>
    <x v="3"/>
    <x v="400"/>
    <x v="3"/>
    <x v="9"/>
  </r>
  <r>
    <x v="436"/>
    <x v="3"/>
    <x v="321"/>
    <x v="11"/>
    <x v="3"/>
    <x v="37"/>
    <x v="65"/>
    <x v="8"/>
    <x v="658"/>
    <x v="5"/>
    <x v="10"/>
  </r>
  <r>
    <x v="436"/>
    <x v="3"/>
    <x v="321"/>
    <x v="11"/>
    <x v="5"/>
    <x v="69"/>
    <x v="68"/>
    <x v="4"/>
    <x v="589"/>
    <x v="4"/>
    <x v="11"/>
  </r>
  <r>
    <x v="436"/>
    <x v="3"/>
    <x v="321"/>
    <x v="11"/>
    <x v="0"/>
    <x v="11"/>
    <x v="85"/>
    <x v="12"/>
    <x v="635"/>
    <x v="4"/>
    <x v="12"/>
  </r>
  <r>
    <x v="437"/>
    <x v="2"/>
    <x v="322"/>
    <x v="71"/>
    <x v="3"/>
    <x v="41"/>
    <x v="98"/>
    <x v="8"/>
    <x v="300"/>
    <x v="1"/>
    <x v="13"/>
  </r>
  <r>
    <x v="437"/>
    <x v="2"/>
    <x v="322"/>
    <x v="71"/>
    <x v="3"/>
    <x v="5"/>
    <x v="93"/>
    <x v="22"/>
    <x v="659"/>
    <x v="3"/>
    <x v="14"/>
  </r>
  <r>
    <x v="437"/>
    <x v="2"/>
    <x v="322"/>
    <x v="71"/>
    <x v="5"/>
    <x v="69"/>
    <x v="68"/>
    <x v="6"/>
    <x v="550"/>
    <x v="3"/>
    <x v="15"/>
  </r>
  <r>
    <x v="438"/>
    <x v="7"/>
    <x v="323"/>
    <x v="54"/>
    <x v="7"/>
    <x v="35"/>
    <x v="101"/>
    <x v="12"/>
    <x v="660"/>
    <x v="0"/>
    <x v="16"/>
  </r>
  <r>
    <x v="438"/>
    <x v="7"/>
    <x v="323"/>
    <x v="54"/>
    <x v="5"/>
    <x v="68"/>
    <x v="108"/>
    <x v="6"/>
    <x v="661"/>
    <x v="2"/>
    <x v="17"/>
  </r>
  <r>
    <x v="439"/>
    <x v="4"/>
    <x v="323"/>
    <x v="34"/>
    <x v="7"/>
    <x v="76"/>
    <x v="88"/>
    <x v="13"/>
    <x v="662"/>
    <x v="0"/>
    <x v="18"/>
  </r>
  <r>
    <x v="439"/>
    <x v="4"/>
    <x v="323"/>
    <x v="34"/>
    <x v="7"/>
    <x v="39"/>
    <x v="80"/>
    <x v="1"/>
    <x v="547"/>
    <x v="1"/>
    <x v="19"/>
  </r>
  <r>
    <x v="439"/>
    <x v="4"/>
    <x v="323"/>
    <x v="34"/>
    <x v="3"/>
    <x v="20"/>
    <x v="72"/>
    <x v="7"/>
    <x v="663"/>
    <x v="1"/>
    <x v="20"/>
  </r>
  <r>
    <x v="440"/>
    <x v="2"/>
    <x v="324"/>
    <x v="61"/>
    <x v="3"/>
    <x v="41"/>
    <x v="98"/>
    <x v="27"/>
    <x v="620"/>
    <x v="2"/>
    <x v="21"/>
  </r>
  <r>
    <x v="440"/>
    <x v="2"/>
    <x v="324"/>
    <x v="61"/>
    <x v="2"/>
    <x v="44"/>
    <x v="66"/>
    <x v="18"/>
    <x v="664"/>
    <x v="1"/>
    <x v="22"/>
  </r>
  <r>
    <x v="440"/>
    <x v="2"/>
    <x v="324"/>
    <x v="61"/>
    <x v="6"/>
    <x v="53"/>
    <x v="0"/>
    <x v="31"/>
    <x v="665"/>
    <x v="5"/>
    <x v="23"/>
  </r>
  <r>
    <x v="441"/>
    <x v="5"/>
    <x v="324"/>
    <x v="25"/>
    <x v="6"/>
    <x v="52"/>
    <x v="79"/>
    <x v="5"/>
    <x v="491"/>
    <x v="3"/>
    <x v="24"/>
  </r>
  <r>
    <x v="442"/>
    <x v="5"/>
    <x v="325"/>
    <x v="2"/>
    <x v="1"/>
    <x v="33"/>
    <x v="87"/>
    <x v="8"/>
    <x v="586"/>
    <x v="2"/>
    <x v="25"/>
  </r>
  <r>
    <x v="442"/>
    <x v="5"/>
    <x v="325"/>
    <x v="2"/>
    <x v="4"/>
    <x v="23"/>
    <x v="60"/>
    <x v="12"/>
    <x v="666"/>
    <x v="0"/>
    <x v="26"/>
  </r>
  <r>
    <x v="443"/>
    <x v="7"/>
    <x v="326"/>
    <x v="21"/>
    <x v="6"/>
    <x v="52"/>
    <x v="79"/>
    <x v="12"/>
    <x v="494"/>
    <x v="0"/>
    <x v="0"/>
  </r>
  <r>
    <x v="443"/>
    <x v="7"/>
    <x v="326"/>
    <x v="21"/>
    <x v="7"/>
    <x v="39"/>
    <x v="80"/>
    <x v="4"/>
    <x v="667"/>
    <x v="1"/>
    <x v="1"/>
  </r>
  <r>
    <x v="443"/>
    <x v="7"/>
    <x v="326"/>
    <x v="21"/>
    <x v="6"/>
    <x v="40"/>
    <x v="76"/>
    <x v="4"/>
    <x v="668"/>
    <x v="1"/>
    <x v="2"/>
  </r>
  <r>
    <x v="443"/>
    <x v="7"/>
    <x v="326"/>
    <x v="21"/>
    <x v="4"/>
    <x v="45"/>
    <x v="97"/>
    <x v="23"/>
    <x v="669"/>
    <x v="2"/>
    <x v="3"/>
  </r>
  <r>
    <x v="443"/>
    <x v="7"/>
    <x v="326"/>
    <x v="21"/>
    <x v="5"/>
    <x v="29"/>
    <x v="74"/>
    <x v="33"/>
    <x v="670"/>
    <x v="3"/>
    <x v="4"/>
  </r>
  <r>
    <x v="444"/>
    <x v="2"/>
    <x v="326"/>
    <x v="85"/>
    <x v="4"/>
    <x v="46"/>
    <x v="90"/>
    <x v="8"/>
    <x v="671"/>
    <x v="1"/>
    <x v="5"/>
  </r>
  <r>
    <x v="445"/>
    <x v="3"/>
    <x v="327"/>
    <x v="19"/>
    <x v="7"/>
    <x v="76"/>
    <x v="88"/>
    <x v="7"/>
    <x v="672"/>
    <x v="4"/>
    <x v="6"/>
  </r>
  <r>
    <x v="445"/>
    <x v="3"/>
    <x v="327"/>
    <x v="19"/>
    <x v="7"/>
    <x v="55"/>
    <x v="67"/>
    <x v="18"/>
    <x v="673"/>
    <x v="1"/>
    <x v="7"/>
  </r>
  <r>
    <x v="445"/>
    <x v="3"/>
    <x v="327"/>
    <x v="19"/>
    <x v="0"/>
    <x v="60"/>
    <x v="104"/>
    <x v="12"/>
    <x v="674"/>
    <x v="1"/>
    <x v="8"/>
  </r>
  <r>
    <x v="445"/>
    <x v="3"/>
    <x v="327"/>
    <x v="19"/>
    <x v="3"/>
    <x v="47"/>
    <x v="75"/>
    <x v="6"/>
    <x v="583"/>
    <x v="3"/>
    <x v="9"/>
  </r>
  <r>
    <x v="446"/>
    <x v="6"/>
    <x v="327"/>
    <x v="21"/>
    <x v="2"/>
    <x v="32"/>
    <x v="83"/>
    <x v="42"/>
    <x v="675"/>
    <x v="5"/>
    <x v="10"/>
  </r>
  <r>
    <x v="446"/>
    <x v="6"/>
    <x v="327"/>
    <x v="21"/>
    <x v="0"/>
    <x v="21"/>
    <x v="95"/>
    <x v="9"/>
    <x v="676"/>
    <x v="4"/>
    <x v="11"/>
  </r>
  <r>
    <x v="446"/>
    <x v="6"/>
    <x v="327"/>
    <x v="21"/>
    <x v="6"/>
    <x v="30"/>
    <x v="75"/>
    <x v="13"/>
    <x v="524"/>
    <x v="4"/>
    <x v="12"/>
  </r>
  <r>
    <x v="447"/>
    <x v="8"/>
    <x v="328"/>
    <x v="83"/>
    <x v="4"/>
    <x v="71"/>
    <x v="84"/>
    <x v="1"/>
    <x v="62"/>
    <x v="1"/>
    <x v="13"/>
  </r>
  <r>
    <x v="447"/>
    <x v="8"/>
    <x v="328"/>
    <x v="83"/>
    <x v="0"/>
    <x v="36"/>
    <x v="87"/>
    <x v="22"/>
    <x v="677"/>
    <x v="3"/>
    <x v="14"/>
  </r>
  <r>
    <x v="447"/>
    <x v="8"/>
    <x v="328"/>
    <x v="83"/>
    <x v="6"/>
    <x v="15"/>
    <x v="64"/>
    <x v="8"/>
    <x v="222"/>
    <x v="3"/>
    <x v="15"/>
  </r>
  <r>
    <x v="448"/>
    <x v="6"/>
    <x v="329"/>
    <x v="19"/>
    <x v="7"/>
    <x v="35"/>
    <x v="101"/>
    <x v="8"/>
    <x v="35"/>
    <x v="0"/>
    <x v="16"/>
  </r>
  <r>
    <x v="448"/>
    <x v="6"/>
    <x v="329"/>
    <x v="19"/>
    <x v="3"/>
    <x v="54"/>
    <x v="27"/>
    <x v="27"/>
    <x v="678"/>
    <x v="2"/>
    <x v="17"/>
  </r>
  <r>
    <x v="449"/>
    <x v="3"/>
    <x v="329"/>
    <x v="67"/>
    <x v="5"/>
    <x v="49"/>
    <x v="111"/>
    <x v="25"/>
    <x v="653"/>
    <x v="0"/>
    <x v="18"/>
  </r>
  <r>
    <x v="449"/>
    <x v="3"/>
    <x v="329"/>
    <x v="67"/>
    <x v="6"/>
    <x v="31"/>
    <x v="79"/>
    <x v="3"/>
    <x v="679"/>
    <x v="1"/>
    <x v="19"/>
  </r>
  <r>
    <x v="449"/>
    <x v="3"/>
    <x v="329"/>
    <x v="67"/>
    <x v="3"/>
    <x v="64"/>
    <x v="107"/>
    <x v="12"/>
    <x v="559"/>
    <x v="1"/>
    <x v="20"/>
  </r>
  <r>
    <x v="449"/>
    <x v="3"/>
    <x v="329"/>
    <x v="67"/>
    <x v="6"/>
    <x v="30"/>
    <x v="75"/>
    <x v="12"/>
    <x v="263"/>
    <x v="2"/>
    <x v="21"/>
  </r>
  <r>
    <x v="450"/>
    <x v="2"/>
    <x v="330"/>
    <x v="9"/>
    <x v="0"/>
    <x v="0"/>
    <x v="103"/>
    <x v="6"/>
    <x v="489"/>
    <x v="1"/>
    <x v="22"/>
  </r>
  <r>
    <x v="450"/>
    <x v="2"/>
    <x v="330"/>
    <x v="9"/>
    <x v="7"/>
    <x v="35"/>
    <x v="101"/>
    <x v="26"/>
    <x v="304"/>
    <x v="5"/>
    <x v="23"/>
  </r>
  <r>
    <x v="450"/>
    <x v="2"/>
    <x v="330"/>
    <x v="9"/>
    <x v="7"/>
    <x v="39"/>
    <x v="80"/>
    <x v="0"/>
    <x v="680"/>
    <x v="3"/>
    <x v="24"/>
  </r>
  <r>
    <x v="450"/>
    <x v="2"/>
    <x v="330"/>
    <x v="9"/>
    <x v="4"/>
    <x v="6"/>
    <x v="71"/>
    <x v="14"/>
    <x v="681"/>
    <x v="2"/>
    <x v="25"/>
  </r>
  <r>
    <x v="450"/>
    <x v="2"/>
    <x v="330"/>
    <x v="9"/>
    <x v="6"/>
    <x v="30"/>
    <x v="75"/>
    <x v="26"/>
    <x v="56"/>
    <x v="0"/>
    <x v="26"/>
  </r>
  <r>
    <x v="451"/>
    <x v="3"/>
    <x v="330"/>
    <x v="24"/>
    <x v="5"/>
    <x v="69"/>
    <x v="68"/>
    <x v="0"/>
    <x v="663"/>
    <x v="0"/>
    <x v="0"/>
  </r>
  <r>
    <x v="452"/>
    <x v="3"/>
    <x v="331"/>
    <x v="45"/>
    <x v="6"/>
    <x v="52"/>
    <x v="79"/>
    <x v="2"/>
    <x v="222"/>
    <x v="1"/>
    <x v="1"/>
  </r>
  <r>
    <x v="452"/>
    <x v="3"/>
    <x v="331"/>
    <x v="45"/>
    <x v="6"/>
    <x v="53"/>
    <x v="0"/>
    <x v="0"/>
    <x v="0"/>
    <x v="1"/>
    <x v="2"/>
  </r>
  <r>
    <x v="452"/>
    <x v="3"/>
    <x v="331"/>
    <x v="45"/>
    <x v="5"/>
    <x v="56"/>
    <x v="99"/>
    <x v="4"/>
    <x v="403"/>
    <x v="2"/>
    <x v="3"/>
  </r>
  <r>
    <x v="452"/>
    <x v="3"/>
    <x v="331"/>
    <x v="45"/>
    <x v="0"/>
    <x v="42"/>
    <x v="109"/>
    <x v="18"/>
    <x v="682"/>
    <x v="3"/>
    <x v="4"/>
  </r>
  <r>
    <x v="453"/>
    <x v="1"/>
    <x v="332"/>
    <x v="34"/>
    <x v="0"/>
    <x v="21"/>
    <x v="95"/>
    <x v="10"/>
    <x v="683"/>
    <x v="1"/>
    <x v="5"/>
  </r>
  <r>
    <x v="453"/>
    <x v="1"/>
    <x v="332"/>
    <x v="34"/>
    <x v="0"/>
    <x v="42"/>
    <x v="109"/>
    <x v="8"/>
    <x v="599"/>
    <x v="4"/>
    <x v="6"/>
  </r>
  <r>
    <x v="453"/>
    <x v="1"/>
    <x v="332"/>
    <x v="34"/>
    <x v="6"/>
    <x v="38"/>
    <x v="79"/>
    <x v="5"/>
    <x v="491"/>
    <x v="1"/>
    <x v="7"/>
  </r>
  <r>
    <x v="454"/>
    <x v="2"/>
    <x v="332"/>
    <x v="85"/>
    <x v="4"/>
    <x v="57"/>
    <x v="11"/>
    <x v="7"/>
    <x v="143"/>
    <x v="1"/>
    <x v="8"/>
  </r>
  <r>
    <x v="454"/>
    <x v="2"/>
    <x v="332"/>
    <x v="85"/>
    <x v="6"/>
    <x v="38"/>
    <x v="79"/>
    <x v="6"/>
    <x v="619"/>
    <x v="3"/>
    <x v="9"/>
  </r>
  <r>
    <x v="455"/>
    <x v="1"/>
    <x v="333"/>
    <x v="14"/>
    <x v="6"/>
    <x v="18"/>
    <x v="72"/>
    <x v="2"/>
    <x v="633"/>
    <x v="5"/>
    <x v="10"/>
  </r>
  <r>
    <x v="455"/>
    <x v="1"/>
    <x v="333"/>
    <x v="14"/>
    <x v="0"/>
    <x v="21"/>
    <x v="95"/>
    <x v="5"/>
    <x v="567"/>
    <x v="4"/>
    <x v="11"/>
  </r>
  <r>
    <x v="455"/>
    <x v="1"/>
    <x v="333"/>
    <x v="14"/>
    <x v="3"/>
    <x v="47"/>
    <x v="75"/>
    <x v="5"/>
    <x v="600"/>
    <x v="4"/>
    <x v="12"/>
  </r>
  <r>
    <x v="456"/>
    <x v="1"/>
    <x v="333"/>
    <x v="62"/>
    <x v="4"/>
    <x v="62"/>
    <x v="82"/>
    <x v="7"/>
    <x v="684"/>
    <x v="1"/>
    <x v="13"/>
  </r>
  <r>
    <x v="456"/>
    <x v="1"/>
    <x v="333"/>
    <x v="62"/>
    <x v="6"/>
    <x v="15"/>
    <x v="64"/>
    <x v="5"/>
    <x v="485"/>
    <x v="3"/>
    <x v="14"/>
  </r>
  <r>
    <x v="456"/>
    <x v="1"/>
    <x v="333"/>
    <x v="62"/>
    <x v="5"/>
    <x v="74"/>
    <x v="77"/>
    <x v="23"/>
    <x v="685"/>
    <x v="3"/>
    <x v="15"/>
  </r>
  <r>
    <x v="457"/>
    <x v="4"/>
    <x v="334"/>
    <x v="8"/>
    <x v="0"/>
    <x v="12"/>
    <x v="99"/>
    <x v="8"/>
    <x v="189"/>
    <x v="0"/>
    <x v="16"/>
  </r>
  <r>
    <x v="457"/>
    <x v="4"/>
    <x v="334"/>
    <x v="8"/>
    <x v="0"/>
    <x v="26"/>
    <x v="59"/>
    <x v="22"/>
    <x v="392"/>
    <x v="2"/>
    <x v="17"/>
  </r>
  <r>
    <x v="458"/>
    <x v="6"/>
    <x v="335"/>
    <x v="37"/>
    <x v="5"/>
    <x v="19"/>
    <x v="89"/>
    <x v="8"/>
    <x v="686"/>
    <x v="0"/>
    <x v="18"/>
  </r>
  <r>
    <x v="458"/>
    <x v="6"/>
    <x v="335"/>
    <x v="37"/>
    <x v="6"/>
    <x v="40"/>
    <x v="76"/>
    <x v="23"/>
    <x v="687"/>
    <x v="1"/>
    <x v="19"/>
  </r>
  <r>
    <x v="458"/>
    <x v="6"/>
    <x v="335"/>
    <x v="37"/>
    <x v="0"/>
    <x v="21"/>
    <x v="95"/>
    <x v="26"/>
    <x v="134"/>
    <x v="1"/>
    <x v="20"/>
  </r>
  <r>
    <x v="459"/>
    <x v="2"/>
    <x v="335"/>
    <x v="55"/>
    <x v="7"/>
    <x v="16"/>
    <x v="28"/>
    <x v="11"/>
    <x v="285"/>
    <x v="2"/>
    <x v="21"/>
  </r>
  <r>
    <x v="459"/>
    <x v="2"/>
    <x v="335"/>
    <x v="55"/>
    <x v="1"/>
    <x v="8"/>
    <x v="105"/>
    <x v="4"/>
    <x v="35"/>
    <x v="1"/>
    <x v="22"/>
  </r>
  <r>
    <x v="459"/>
    <x v="2"/>
    <x v="335"/>
    <x v="55"/>
    <x v="6"/>
    <x v="30"/>
    <x v="75"/>
    <x v="19"/>
    <x v="257"/>
    <x v="5"/>
    <x v="23"/>
  </r>
  <r>
    <x v="460"/>
    <x v="1"/>
    <x v="336"/>
    <x v="40"/>
    <x v="4"/>
    <x v="25"/>
    <x v="114"/>
    <x v="22"/>
    <x v="688"/>
    <x v="3"/>
    <x v="24"/>
  </r>
  <r>
    <x v="460"/>
    <x v="1"/>
    <x v="336"/>
    <x v="40"/>
    <x v="3"/>
    <x v="20"/>
    <x v="72"/>
    <x v="2"/>
    <x v="633"/>
    <x v="2"/>
    <x v="25"/>
  </r>
  <r>
    <x v="461"/>
    <x v="5"/>
    <x v="336"/>
    <x v="71"/>
    <x v="4"/>
    <x v="71"/>
    <x v="84"/>
    <x v="4"/>
    <x v="423"/>
    <x v="0"/>
    <x v="26"/>
  </r>
  <r>
    <x v="461"/>
    <x v="5"/>
    <x v="336"/>
    <x v="71"/>
    <x v="2"/>
    <x v="4"/>
    <x v="106"/>
    <x v="19"/>
    <x v="689"/>
    <x v="0"/>
    <x v="0"/>
  </r>
  <r>
    <x v="461"/>
    <x v="5"/>
    <x v="336"/>
    <x v="71"/>
    <x v="0"/>
    <x v="11"/>
    <x v="85"/>
    <x v="1"/>
    <x v="106"/>
    <x v="1"/>
    <x v="1"/>
  </r>
  <r>
    <x v="462"/>
    <x v="5"/>
    <x v="337"/>
    <x v="70"/>
    <x v="5"/>
    <x v="49"/>
    <x v="111"/>
    <x v="2"/>
    <x v="588"/>
    <x v="1"/>
    <x v="2"/>
  </r>
  <r>
    <x v="462"/>
    <x v="5"/>
    <x v="337"/>
    <x v="70"/>
    <x v="5"/>
    <x v="69"/>
    <x v="68"/>
    <x v="2"/>
    <x v="690"/>
    <x v="2"/>
    <x v="3"/>
  </r>
  <r>
    <x v="463"/>
    <x v="0"/>
    <x v="338"/>
    <x v="45"/>
    <x v="5"/>
    <x v="49"/>
    <x v="111"/>
    <x v="0"/>
    <x v="370"/>
    <x v="3"/>
    <x v="4"/>
  </r>
  <r>
    <x v="463"/>
    <x v="0"/>
    <x v="338"/>
    <x v="45"/>
    <x v="3"/>
    <x v="5"/>
    <x v="93"/>
    <x v="10"/>
    <x v="691"/>
    <x v="1"/>
    <x v="5"/>
  </r>
  <r>
    <x v="463"/>
    <x v="0"/>
    <x v="338"/>
    <x v="45"/>
    <x v="7"/>
    <x v="22"/>
    <x v="69"/>
    <x v="40"/>
    <x v="692"/>
    <x v="4"/>
    <x v="6"/>
  </r>
  <r>
    <x v="464"/>
    <x v="3"/>
    <x v="338"/>
    <x v="34"/>
    <x v="7"/>
    <x v="22"/>
    <x v="69"/>
    <x v="28"/>
    <x v="693"/>
    <x v="1"/>
    <x v="7"/>
  </r>
  <r>
    <x v="464"/>
    <x v="3"/>
    <x v="338"/>
    <x v="34"/>
    <x v="1"/>
    <x v="33"/>
    <x v="87"/>
    <x v="12"/>
    <x v="458"/>
    <x v="1"/>
    <x v="8"/>
  </r>
  <r>
    <x v="465"/>
    <x v="5"/>
    <x v="339"/>
    <x v="45"/>
    <x v="3"/>
    <x v="41"/>
    <x v="98"/>
    <x v="27"/>
    <x v="620"/>
    <x v="3"/>
    <x v="9"/>
  </r>
  <r>
    <x v="465"/>
    <x v="5"/>
    <x v="339"/>
    <x v="45"/>
    <x v="5"/>
    <x v="68"/>
    <x v="108"/>
    <x v="12"/>
    <x v="654"/>
    <x v="5"/>
    <x v="10"/>
  </r>
  <r>
    <x v="465"/>
    <x v="5"/>
    <x v="339"/>
    <x v="45"/>
    <x v="3"/>
    <x v="73"/>
    <x v="68"/>
    <x v="46"/>
    <x v="581"/>
    <x v="4"/>
    <x v="11"/>
  </r>
  <r>
    <x v="465"/>
    <x v="5"/>
    <x v="339"/>
    <x v="45"/>
    <x v="3"/>
    <x v="54"/>
    <x v="27"/>
    <x v="23"/>
    <x v="39"/>
    <x v="4"/>
    <x v="12"/>
  </r>
  <r>
    <x v="466"/>
    <x v="0"/>
    <x v="339"/>
    <x v="45"/>
    <x v="6"/>
    <x v="18"/>
    <x v="72"/>
    <x v="12"/>
    <x v="359"/>
    <x v="1"/>
    <x v="13"/>
  </r>
  <r>
    <x v="466"/>
    <x v="0"/>
    <x v="339"/>
    <x v="45"/>
    <x v="7"/>
    <x v="35"/>
    <x v="101"/>
    <x v="47"/>
    <x v="694"/>
    <x v="3"/>
    <x v="14"/>
  </r>
  <r>
    <x v="466"/>
    <x v="0"/>
    <x v="339"/>
    <x v="45"/>
    <x v="5"/>
    <x v="69"/>
    <x v="68"/>
    <x v="13"/>
    <x v="519"/>
    <x v="3"/>
    <x v="15"/>
  </r>
  <r>
    <x v="466"/>
    <x v="0"/>
    <x v="339"/>
    <x v="45"/>
    <x v="1"/>
    <x v="33"/>
    <x v="87"/>
    <x v="27"/>
    <x v="695"/>
    <x v="0"/>
    <x v="16"/>
  </r>
  <r>
    <x v="466"/>
    <x v="0"/>
    <x v="339"/>
    <x v="45"/>
    <x v="3"/>
    <x v="64"/>
    <x v="107"/>
    <x v="0"/>
    <x v="525"/>
    <x v="2"/>
    <x v="17"/>
  </r>
  <r>
    <x v="467"/>
    <x v="3"/>
    <x v="340"/>
    <x v="48"/>
    <x v="3"/>
    <x v="41"/>
    <x v="98"/>
    <x v="11"/>
    <x v="321"/>
    <x v="0"/>
    <x v="18"/>
  </r>
  <r>
    <x v="467"/>
    <x v="3"/>
    <x v="340"/>
    <x v="48"/>
    <x v="0"/>
    <x v="42"/>
    <x v="109"/>
    <x v="12"/>
    <x v="621"/>
    <x v="1"/>
    <x v="19"/>
  </r>
  <r>
    <x v="468"/>
    <x v="2"/>
    <x v="341"/>
    <x v="73"/>
    <x v="5"/>
    <x v="27"/>
    <x v="11"/>
    <x v="2"/>
    <x v="12"/>
    <x v="1"/>
    <x v="20"/>
  </r>
  <r>
    <x v="468"/>
    <x v="2"/>
    <x v="341"/>
    <x v="73"/>
    <x v="2"/>
    <x v="4"/>
    <x v="106"/>
    <x v="25"/>
    <x v="696"/>
    <x v="2"/>
    <x v="21"/>
  </r>
  <r>
    <x v="468"/>
    <x v="2"/>
    <x v="341"/>
    <x v="73"/>
    <x v="4"/>
    <x v="75"/>
    <x v="73"/>
    <x v="1"/>
    <x v="500"/>
    <x v="1"/>
    <x v="22"/>
  </r>
  <r>
    <x v="469"/>
    <x v="5"/>
    <x v="341"/>
    <x v="17"/>
    <x v="5"/>
    <x v="27"/>
    <x v="11"/>
    <x v="39"/>
    <x v="278"/>
    <x v="5"/>
    <x v="23"/>
  </r>
  <r>
    <x v="469"/>
    <x v="5"/>
    <x v="341"/>
    <x v="17"/>
    <x v="7"/>
    <x v="55"/>
    <x v="67"/>
    <x v="6"/>
    <x v="456"/>
    <x v="3"/>
    <x v="24"/>
  </r>
  <r>
    <x v="469"/>
    <x v="5"/>
    <x v="341"/>
    <x v="17"/>
    <x v="0"/>
    <x v="60"/>
    <x v="104"/>
    <x v="9"/>
    <x v="463"/>
    <x v="2"/>
    <x v="25"/>
  </r>
  <r>
    <x v="470"/>
    <x v="5"/>
    <x v="342"/>
    <x v="44"/>
    <x v="0"/>
    <x v="36"/>
    <x v="87"/>
    <x v="20"/>
    <x v="603"/>
    <x v="0"/>
    <x v="26"/>
  </r>
  <r>
    <x v="470"/>
    <x v="5"/>
    <x v="342"/>
    <x v="44"/>
    <x v="5"/>
    <x v="19"/>
    <x v="89"/>
    <x v="8"/>
    <x v="686"/>
    <x v="0"/>
    <x v="0"/>
  </r>
  <r>
    <x v="470"/>
    <x v="5"/>
    <x v="342"/>
    <x v="44"/>
    <x v="3"/>
    <x v="20"/>
    <x v="72"/>
    <x v="4"/>
    <x v="586"/>
    <x v="1"/>
    <x v="1"/>
  </r>
  <r>
    <x v="470"/>
    <x v="5"/>
    <x v="342"/>
    <x v="44"/>
    <x v="5"/>
    <x v="29"/>
    <x v="74"/>
    <x v="8"/>
    <x v="505"/>
    <x v="1"/>
    <x v="2"/>
  </r>
  <r>
    <x v="471"/>
    <x v="6"/>
    <x v="342"/>
    <x v="82"/>
    <x v="3"/>
    <x v="59"/>
    <x v="92"/>
    <x v="0"/>
    <x v="524"/>
    <x v="2"/>
    <x v="3"/>
  </r>
  <r>
    <x v="471"/>
    <x v="6"/>
    <x v="342"/>
    <x v="82"/>
    <x v="3"/>
    <x v="34"/>
    <x v="100"/>
    <x v="28"/>
    <x v="697"/>
    <x v="3"/>
    <x v="4"/>
  </r>
  <r>
    <x v="471"/>
    <x v="6"/>
    <x v="342"/>
    <x v="82"/>
    <x v="7"/>
    <x v="55"/>
    <x v="67"/>
    <x v="4"/>
    <x v="698"/>
    <x v="1"/>
    <x v="5"/>
  </r>
  <r>
    <x v="472"/>
    <x v="6"/>
    <x v="343"/>
    <x v="12"/>
    <x v="6"/>
    <x v="31"/>
    <x v="79"/>
    <x v="11"/>
    <x v="617"/>
    <x v="4"/>
    <x v="6"/>
  </r>
  <r>
    <x v="472"/>
    <x v="6"/>
    <x v="343"/>
    <x v="12"/>
    <x v="0"/>
    <x v="42"/>
    <x v="109"/>
    <x v="26"/>
    <x v="699"/>
    <x v="1"/>
    <x v="7"/>
  </r>
  <r>
    <x v="473"/>
    <x v="0"/>
    <x v="344"/>
    <x v="21"/>
    <x v="4"/>
    <x v="45"/>
    <x v="97"/>
    <x v="13"/>
    <x v="700"/>
    <x v="1"/>
    <x v="8"/>
  </r>
  <r>
    <x v="474"/>
    <x v="6"/>
    <x v="344"/>
    <x v="45"/>
    <x v="6"/>
    <x v="18"/>
    <x v="72"/>
    <x v="28"/>
    <x v="421"/>
    <x v="3"/>
    <x v="9"/>
  </r>
  <r>
    <x v="474"/>
    <x v="6"/>
    <x v="344"/>
    <x v="45"/>
    <x v="0"/>
    <x v="12"/>
    <x v="99"/>
    <x v="13"/>
    <x v="549"/>
    <x v="5"/>
    <x v="10"/>
  </r>
  <r>
    <x v="474"/>
    <x v="6"/>
    <x v="344"/>
    <x v="45"/>
    <x v="5"/>
    <x v="56"/>
    <x v="99"/>
    <x v="29"/>
    <x v="701"/>
    <x v="4"/>
    <x v="11"/>
  </r>
  <r>
    <x v="474"/>
    <x v="6"/>
    <x v="344"/>
    <x v="45"/>
    <x v="6"/>
    <x v="48"/>
    <x v="81"/>
    <x v="10"/>
    <x v="93"/>
    <x v="4"/>
    <x v="12"/>
  </r>
  <r>
    <x v="475"/>
    <x v="3"/>
    <x v="345"/>
    <x v="19"/>
    <x v="5"/>
    <x v="68"/>
    <x v="108"/>
    <x v="6"/>
    <x v="661"/>
    <x v="1"/>
    <x v="13"/>
  </r>
  <r>
    <x v="476"/>
    <x v="6"/>
    <x v="345"/>
    <x v="49"/>
    <x v="3"/>
    <x v="41"/>
    <x v="98"/>
    <x v="16"/>
    <x v="441"/>
    <x v="3"/>
    <x v="14"/>
  </r>
  <r>
    <x v="476"/>
    <x v="6"/>
    <x v="345"/>
    <x v="49"/>
    <x v="4"/>
    <x v="75"/>
    <x v="73"/>
    <x v="2"/>
    <x v="550"/>
    <x v="3"/>
    <x v="15"/>
  </r>
  <r>
    <x v="477"/>
    <x v="2"/>
    <x v="346"/>
    <x v="52"/>
    <x v="3"/>
    <x v="5"/>
    <x v="93"/>
    <x v="0"/>
    <x v="514"/>
    <x v="0"/>
    <x v="16"/>
  </r>
  <r>
    <x v="477"/>
    <x v="2"/>
    <x v="346"/>
    <x v="52"/>
    <x v="1"/>
    <x v="65"/>
    <x v="94"/>
    <x v="22"/>
    <x v="551"/>
    <x v="2"/>
    <x v="17"/>
  </r>
  <r>
    <x v="477"/>
    <x v="2"/>
    <x v="346"/>
    <x v="52"/>
    <x v="7"/>
    <x v="16"/>
    <x v="28"/>
    <x v="7"/>
    <x v="165"/>
    <x v="0"/>
    <x v="18"/>
  </r>
  <r>
    <x v="478"/>
    <x v="2"/>
    <x v="347"/>
    <x v="58"/>
    <x v="4"/>
    <x v="62"/>
    <x v="82"/>
    <x v="9"/>
    <x v="611"/>
    <x v="1"/>
    <x v="19"/>
  </r>
  <r>
    <x v="478"/>
    <x v="2"/>
    <x v="347"/>
    <x v="58"/>
    <x v="0"/>
    <x v="0"/>
    <x v="103"/>
    <x v="2"/>
    <x v="478"/>
    <x v="1"/>
    <x v="20"/>
  </r>
  <r>
    <x v="479"/>
    <x v="7"/>
    <x v="347"/>
    <x v="30"/>
    <x v="7"/>
    <x v="35"/>
    <x v="101"/>
    <x v="8"/>
    <x v="35"/>
    <x v="2"/>
    <x v="21"/>
  </r>
  <r>
    <x v="479"/>
    <x v="7"/>
    <x v="347"/>
    <x v="30"/>
    <x v="1"/>
    <x v="33"/>
    <x v="87"/>
    <x v="1"/>
    <x v="589"/>
    <x v="1"/>
    <x v="22"/>
  </r>
  <r>
    <x v="479"/>
    <x v="7"/>
    <x v="347"/>
    <x v="30"/>
    <x v="0"/>
    <x v="21"/>
    <x v="95"/>
    <x v="1"/>
    <x v="611"/>
    <x v="5"/>
    <x v="23"/>
  </r>
  <r>
    <x v="480"/>
    <x v="2"/>
    <x v="348"/>
    <x v="62"/>
    <x v="3"/>
    <x v="34"/>
    <x v="100"/>
    <x v="6"/>
    <x v="465"/>
    <x v="3"/>
    <x v="24"/>
  </r>
  <r>
    <x v="480"/>
    <x v="2"/>
    <x v="348"/>
    <x v="62"/>
    <x v="3"/>
    <x v="37"/>
    <x v="65"/>
    <x v="7"/>
    <x v="370"/>
    <x v="2"/>
    <x v="25"/>
  </r>
  <r>
    <x v="480"/>
    <x v="2"/>
    <x v="348"/>
    <x v="62"/>
    <x v="7"/>
    <x v="16"/>
    <x v="28"/>
    <x v="0"/>
    <x v="39"/>
    <x v="0"/>
    <x v="26"/>
  </r>
  <r>
    <x v="480"/>
    <x v="2"/>
    <x v="348"/>
    <x v="62"/>
    <x v="0"/>
    <x v="11"/>
    <x v="85"/>
    <x v="6"/>
    <x v="579"/>
    <x v="0"/>
    <x v="0"/>
  </r>
  <r>
    <x v="481"/>
    <x v="6"/>
    <x v="348"/>
    <x v="67"/>
    <x v="6"/>
    <x v="52"/>
    <x v="79"/>
    <x v="13"/>
    <x v="463"/>
    <x v="1"/>
    <x v="1"/>
  </r>
  <r>
    <x v="481"/>
    <x v="6"/>
    <x v="348"/>
    <x v="67"/>
    <x v="5"/>
    <x v="27"/>
    <x v="11"/>
    <x v="12"/>
    <x v="79"/>
    <x v="1"/>
    <x v="2"/>
  </r>
  <r>
    <x v="481"/>
    <x v="6"/>
    <x v="348"/>
    <x v="67"/>
    <x v="5"/>
    <x v="72"/>
    <x v="115"/>
    <x v="4"/>
    <x v="702"/>
    <x v="2"/>
    <x v="3"/>
  </r>
  <r>
    <x v="482"/>
    <x v="0"/>
    <x v="349"/>
    <x v="48"/>
    <x v="5"/>
    <x v="19"/>
    <x v="89"/>
    <x v="6"/>
    <x v="703"/>
    <x v="3"/>
    <x v="4"/>
  </r>
  <r>
    <x v="482"/>
    <x v="0"/>
    <x v="349"/>
    <x v="48"/>
    <x v="0"/>
    <x v="12"/>
    <x v="99"/>
    <x v="28"/>
    <x v="481"/>
    <x v="1"/>
    <x v="5"/>
  </r>
  <r>
    <x v="482"/>
    <x v="0"/>
    <x v="349"/>
    <x v="48"/>
    <x v="4"/>
    <x v="6"/>
    <x v="71"/>
    <x v="1"/>
    <x v="644"/>
    <x v="4"/>
    <x v="6"/>
  </r>
  <r>
    <x v="483"/>
    <x v="8"/>
    <x v="350"/>
    <x v="5"/>
    <x v="5"/>
    <x v="27"/>
    <x v="11"/>
    <x v="4"/>
    <x v="62"/>
    <x v="1"/>
    <x v="7"/>
  </r>
  <r>
    <x v="483"/>
    <x v="8"/>
    <x v="350"/>
    <x v="5"/>
    <x v="2"/>
    <x v="4"/>
    <x v="106"/>
    <x v="12"/>
    <x v="704"/>
    <x v="1"/>
    <x v="8"/>
  </r>
  <r>
    <x v="484"/>
    <x v="3"/>
    <x v="350"/>
    <x v="48"/>
    <x v="6"/>
    <x v="38"/>
    <x v="79"/>
    <x v="8"/>
    <x v="41"/>
    <x v="3"/>
    <x v="9"/>
  </r>
  <r>
    <x v="485"/>
    <x v="5"/>
    <x v="351"/>
    <x v="25"/>
    <x v="2"/>
    <x v="3"/>
    <x v="70"/>
    <x v="16"/>
    <x v="73"/>
    <x v="5"/>
    <x v="10"/>
  </r>
  <r>
    <x v="485"/>
    <x v="5"/>
    <x v="351"/>
    <x v="25"/>
    <x v="2"/>
    <x v="44"/>
    <x v="66"/>
    <x v="8"/>
    <x v="402"/>
    <x v="4"/>
    <x v="11"/>
  </r>
  <r>
    <x v="485"/>
    <x v="5"/>
    <x v="351"/>
    <x v="25"/>
    <x v="1"/>
    <x v="65"/>
    <x v="94"/>
    <x v="9"/>
    <x v="705"/>
    <x v="4"/>
    <x v="12"/>
  </r>
  <r>
    <x v="486"/>
    <x v="7"/>
    <x v="351"/>
    <x v="71"/>
    <x v="4"/>
    <x v="63"/>
    <x v="113"/>
    <x v="12"/>
    <x v="524"/>
    <x v="1"/>
    <x v="13"/>
  </r>
  <r>
    <x v="486"/>
    <x v="7"/>
    <x v="351"/>
    <x v="71"/>
    <x v="3"/>
    <x v="34"/>
    <x v="100"/>
    <x v="6"/>
    <x v="465"/>
    <x v="3"/>
    <x v="14"/>
  </r>
  <r>
    <x v="486"/>
    <x v="7"/>
    <x v="351"/>
    <x v="71"/>
    <x v="6"/>
    <x v="38"/>
    <x v="79"/>
    <x v="8"/>
    <x v="41"/>
    <x v="3"/>
    <x v="15"/>
  </r>
  <r>
    <x v="487"/>
    <x v="1"/>
    <x v="352"/>
    <x v="82"/>
    <x v="4"/>
    <x v="75"/>
    <x v="73"/>
    <x v="8"/>
    <x v="359"/>
    <x v="0"/>
    <x v="16"/>
  </r>
  <r>
    <x v="487"/>
    <x v="1"/>
    <x v="352"/>
    <x v="82"/>
    <x v="4"/>
    <x v="23"/>
    <x v="60"/>
    <x v="17"/>
    <x v="706"/>
    <x v="2"/>
    <x v="17"/>
  </r>
  <r>
    <x v="488"/>
    <x v="4"/>
    <x v="353"/>
    <x v="34"/>
    <x v="4"/>
    <x v="6"/>
    <x v="71"/>
    <x v="4"/>
    <x v="707"/>
    <x v="0"/>
    <x v="18"/>
  </r>
  <r>
    <x v="488"/>
    <x v="4"/>
    <x v="353"/>
    <x v="34"/>
    <x v="6"/>
    <x v="48"/>
    <x v="81"/>
    <x v="8"/>
    <x v="511"/>
    <x v="1"/>
    <x v="19"/>
  </r>
  <r>
    <x v="489"/>
    <x v="7"/>
    <x v="353"/>
    <x v="0"/>
    <x v="3"/>
    <x v="43"/>
    <x v="78"/>
    <x v="22"/>
    <x v="618"/>
    <x v="1"/>
    <x v="20"/>
  </r>
  <r>
    <x v="489"/>
    <x v="7"/>
    <x v="353"/>
    <x v="0"/>
    <x v="3"/>
    <x v="5"/>
    <x v="93"/>
    <x v="0"/>
    <x v="514"/>
    <x v="2"/>
    <x v="21"/>
  </r>
  <r>
    <x v="490"/>
    <x v="7"/>
    <x v="354"/>
    <x v="87"/>
    <x v="5"/>
    <x v="19"/>
    <x v="89"/>
    <x v="28"/>
    <x v="650"/>
    <x v="1"/>
    <x v="22"/>
  </r>
  <r>
    <x v="491"/>
    <x v="3"/>
    <x v="354"/>
    <x v="0"/>
    <x v="3"/>
    <x v="20"/>
    <x v="72"/>
    <x v="7"/>
    <x v="663"/>
    <x v="5"/>
    <x v="23"/>
  </r>
  <r>
    <x v="491"/>
    <x v="3"/>
    <x v="354"/>
    <x v="0"/>
    <x v="1"/>
    <x v="65"/>
    <x v="94"/>
    <x v="27"/>
    <x v="708"/>
    <x v="3"/>
    <x v="24"/>
  </r>
  <r>
    <x v="492"/>
    <x v="2"/>
    <x v="355"/>
    <x v="19"/>
    <x v="2"/>
    <x v="44"/>
    <x v="66"/>
    <x v="2"/>
    <x v="410"/>
    <x v="2"/>
    <x v="25"/>
  </r>
  <r>
    <x v="492"/>
    <x v="2"/>
    <x v="355"/>
    <x v="19"/>
    <x v="6"/>
    <x v="31"/>
    <x v="79"/>
    <x v="5"/>
    <x v="491"/>
    <x v="0"/>
    <x v="26"/>
  </r>
  <r>
    <x v="492"/>
    <x v="2"/>
    <x v="355"/>
    <x v="19"/>
    <x v="3"/>
    <x v="73"/>
    <x v="68"/>
    <x v="4"/>
    <x v="589"/>
    <x v="0"/>
    <x v="0"/>
  </r>
  <r>
    <x v="492"/>
    <x v="2"/>
    <x v="355"/>
    <x v="19"/>
    <x v="1"/>
    <x v="33"/>
    <x v="87"/>
    <x v="31"/>
    <x v="46"/>
    <x v="1"/>
    <x v="1"/>
  </r>
  <r>
    <x v="493"/>
    <x v="2"/>
    <x v="356"/>
    <x v="55"/>
    <x v="6"/>
    <x v="18"/>
    <x v="72"/>
    <x v="6"/>
    <x v="500"/>
    <x v="1"/>
    <x v="2"/>
  </r>
  <r>
    <x v="494"/>
    <x v="3"/>
    <x v="356"/>
    <x v="66"/>
    <x v="4"/>
    <x v="57"/>
    <x v="11"/>
    <x v="8"/>
    <x v="14"/>
    <x v="2"/>
    <x v="3"/>
  </r>
  <r>
    <x v="494"/>
    <x v="3"/>
    <x v="356"/>
    <x v="66"/>
    <x v="0"/>
    <x v="11"/>
    <x v="85"/>
    <x v="13"/>
    <x v="709"/>
    <x v="3"/>
    <x v="4"/>
  </r>
  <r>
    <x v="494"/>
    <x v="3"/>
    <x v="356"/>
    <x v="66"/>
    <x v="0"/>
    <x v="2"/>
    <x v="2"/>
    <x v="5"/>
    <x v="710"/>
    <x v="1"/>
    <x v="5"/>
  </r>
  <r>
    <x v="495"/>
    <x v="5"/>
    <x v="357"/>
    <x v="55"/>
    <x v="3"/>
    <x v="54"/>
    <x v="27"/>
    <x v="19"/>
    <x v="10"/>
    <x v="4"/>
    <x v="6"/>
  </r>
  <r>
    <x v="496"/>
    <x v="1"/>
    <x v="357"/>
    <x v="61"/>
    <x v="3"/>
    <x v="37"/>
    <x v="65"/>
    <x v="13"/>
    <x v="59"/>
    <x v="1"/>
    <x v="7"/>
  </r>
  <r>
    <x v="497"/>
    <x v="4"/>
    <x v="358"/>
    <x v="21"/>
    <x v="3"/>
    <x v="59"/>
    <x v="92"/>
    <x v="23"/>
    <x v="375"/>
    <x v="1"/>
    <x v="8"/>
  </r>
  <r>
    <x v="497"/>
    <x v="4"/>
    <x v="358"/>
    <x v="21"/>
    <x v="4"/>
    <x v="45"/>
    <x v="97"/>
    <x v="16"/>
    <x v="711"/>
    <x v="3"/>
    <x v="9"/>
  </r>
  <r>
    <x v="497"/>
    <x v="4"/>
    <x v="358"/>
    <x v="21"/>
    <x v="0"/>
    <x v="21"/>
    <x v="95"/>
    <x v="29"/>
    <x v="712"/>
    <x v="5"/>
    <x v="10"/>
  </r>
  <r>
    <x v="497"/>
    <x v="4"/>
    <x v="358"/>
    <x v="21"/>
    <x v="0"/>
    <x v="2"/>
    <x v="2"/>
    <x v="25"/>
    <x v="713"/>
    <x v="4"/>
    <x v="11"/>
  </r>
  <r>
    <x v="498"/>
    <x v="5"/>
    <x v="359"/>
    <x v="5"/>
    <x v="3"/>
    <x v="43"/>
    <x v="78"/>
    <x v="7"/>
    <x v="114"/>
    <x v="4"/>
    <x v="12"/>
  </r>
  <r>
    <x v="498"/>
    <x v="5"/>
    <x v="359"/>
    <x v="5"/>
    <x v="1"/>
    <x v="1"/>
    <x v="0"/>
    <x v="19"/>
    <x v="529"/>
    <x v="1"/>
    <x v="13"/>
  </r>
  <r>
    <x v="498"/>
    <x v="5"/>
    <x v="359"/>
    <x v="5"/>
    <x v="5"/>
    <x v="29"/>
    <x v="74"/>
    <x v="3"/>
    <x v="714"/>
    <x v="3"/>
    <x v="14"/>
  </r>
  <r>
    <x v="498"/>
    <x v="5"/>
    <x v="359"/>
    <x v="5"/>
    <x v="0"/>
    <x v="60"/>
    <x v="104"/>
    <x v="4"/>
    <x v="99"/>
    <x v="3"/>
    <x v="15"/>
  </r>
  <r>
    <x v="499"/>
    <x v="1"/>
    <x v="359"/>
    <x v="54"/>
    <x v="0"/>
    <x v="12"/>
    <x v="99"/>
    <x v="26"/>
    <x v="179"/>
    <x v="0"/>
    <x v="16"/>
  </r>
  <r>
    <x v="499"/>
    <x v="1"/>
    <x v="359"/>
    <x v="54"/>
    <x v="3"/>
    <x v="5"/>
    <x v="93"/>
    <x v="5"/>
    <x v="715"/>
    <x v="2"/>
    <x v="17"/>
  </r>
  <r>
    <x v="499"/>
    <x v="1"/>
    <x v="359"/>
    <x v="54"/>
    <x v="4"/>
    <x v="46"/>
    <x v="90"/>
    <x v="3"/>
    <x v="716"/>
    <x v="0"/>
    <x v="18"/>
  </r>
  <r>
    <x v="499"/>
    <x v="1"/>
    <x v="359"/>
    <x v="54"/>
    <x v="0"/>
    <x v="60"/>
    <x v="104"/>
    <x v="12"/>
    <x v="674"/>
    <x v="1"/>
    <x v="19"/>
  </r>
  <r>
    <x v="500"/>
    <x v="3"/>
    <x v="360"/>
    <x v="45"/>
    <x v="1"/>
    <x v="70"/>
    <x v="110"/>
    <x v="48"/>
    <x v="221"/>
    <x v="1"/>
    <x v="20"/>
  </r>
  <r>
    <x v="500"/>
    <x v="3"/>
    <x v="360"/>
    <x v="45"/>
    <x v="3"/>
    <x v="37"/>
    <x v="65"/>
    <x v="4"/>
    <x v="146"/>
    <x v="2"/>
    <x v="21"/>
  </r>
  <r>
    <x v="500"/>
    <x v="3"/>
    <x v="360"/>
    <x v="45"/>
    <x v="1"/>
    <x v="33"/>
    <x v="87"/>
    <x v="19"/>
    <x v="577"/>
    <x v="1"/>
    <x v="22"/>
  </r>
  <r>
    <x v="501"/>
    <x v="2"/>
    <x v="360"/>
    <x v="42"/>
    <x v="1"/>
    <x v="33"/>
    <x v="87"/>
    <x v="6"/>
    <x v="359"/>
    <x v="5"/>
    <x v="23"/>
  </r>
  <r>
    <x v="501"/>
    <x v="2"/>
    <x v="360"/>
    <x v="42"/>
    <x v="0"/>
    <x v="21"/>
    <x v="95"/>
    <x v="7"/>
    <x v="717"/>
    <x v="3"/>
    <x v="24"/>
  </r>
  <r>
    <x v="501"/>
    <x v="2"/>
    <x v="360"/>
    <x v="42"/>
    <x v="6"/>
    <x v="38"/>
    <x v="79"/>
    <x v="1"/>
    <x v="212"/>
    <x v="2"/>
    <x v="25"/>
  </r>
  <r>
    <x v="502"/>
    <x v="4"/>
    <x v="361"/>
    <x v="16"/>
    <x v="2"/>
    <x v="3"/>
    <x v="70"/>
    <x v="2"/>
    <x v="531"/>
    <x v="0"/>
    <x v="26"/>
  </r>
  <r>
    <x v="502"/>
    <x v="4"/>
    <x v="361"/>
    <x v="16"/>
    <x v="3"/>
    <x v="73"/>
    <x v="68"/>
    <x v="4"/>
    <x v="589"/>
    <x v="0"/>
    <x v="0"/>
  </r>
  <r>
    <x v="502"/>
    <x v="4"/>
    <x v="361"/>
    <x v="16"/>
    <x v="0"/>
    <x v="21"/>
    <x v="95"/>
    <x v="9"/>
    <x v="676"/>
    <x v="1"/>
    <x v="1"/>
  </r>
  <r>
    <x v="503"/>
    <x v="3"/>
    <x v="362"/>
    <x v="6"/>
    <x v="5"/>
    <x v="68"/>
    <x v="108"/>
    <x v="0"/>
    <x v="718"/>
    <x v="1"/>
    <x v="2"/>
  </r>
  <r>
    <x v="503"/>
    <x v="3"/>
    <x v="362"/>
    <x v="6"/>
    <x v="3"/>
    <x v="34"/>
    <x v="100"/>
    <x v="12"/>
    <x v="625"/>
    <x v="2"/>
    <x v="3"/>
  </r>
  <r>
    <x v="503"/>
    <x v="3"/>
    <x v="362"/>
    <x v="6"/>
    <x v="5"/>
    <x v="72"/>
    <x v="115"/>
    <x v="8"/>
    <x v="719"/>
    <x v="3"/>
    <x v="4"/>
  </r>
  <r>
    <x v="503"/>
    <x v="3"/>
    <x v="362"/>
    <x v="6"/>
    <x v="3"/>
    <x v="47"/>
    <x v="75"/>
    <x v="6"/>
    <x v="583"/>
    <x v="1"/>
    <x v="5"/>
  </r>
  <r>
    <x v="504"/>
    <x v="7"/>
    <x v="362"/>
    <x v="77"/>
    <x v="6"/>
    <x v="52"/>
    <x v="79"/>
    <x v="26"/>
    <x v="165"/>
    <x v="4"/>
    <x v="6"/>
  </r>
  <r>
    <x v="504"/>
    <x v="7"/>
    <x v="362"/>
    <x v="77"/>
    <x v="0"/>
    <x v="60"/>
    <x v="104"/>
    <x v="28"/>
    <x v="376"/>
    <x v="1"/>
    <x v="7"/>
  </r>
  <r>
    <x v="505"/>
    <x v="3"/>
    <x v="363"/>
    <x v="70"/>
    <x v="3"/>
    <x v="73"/>
    <x v="68"/>
    <x v="22"/>
    <x v="720"/>
    <x v="1"/>
    <x v="8"/>
  </r>
  <r>
    <x v="505"/>
    <x v="3"/>
    <x v="363"/>
    <x v="70"/>
    <x v="2"/>
    <x v="17"/>
    <x v="11"/>
    <x v="2"/>
    <x v="12"/>
    <x v="3"/>
    <x v="9"/>
  </r>
  <r>
    <x v="506"/>
    <x v="1"/>
    <x v="363"/>
    <x v="22"/>
    <x v="3"/>
    <x v="37"/>
    <x v="65"/>
    <x v="28"/>
    <x v="721"/>
    <x v="5"/>
    <x v="10"/>
  </r>
  <r>
    <x v="507"/>
    <x v="2"/>
    <x v="364"/>
    <x v="48"/>
    <x v="5"/>
    <x v="69"/>
    <x v="68"/>
    <x v="12"/>
    <x v="500"/>
    <x v="4"/>
    <x v="11"/>
  </r>
  <r>
    <x v="507"/>
    <x v="2"/>
    <x v="364"/>
    <x v="48"/>
    <x v="1"/>
    <x v="33"/>
    <x v="87"/>
    <x v="12"/>
    <x v="458"/>
    <x v="4"/>
    <x v="12"/>
  </r>
  <r>
    <x v="507"/>
    <x v="2"/>
    <x v="364"/>
    <x v="48"/>
    <x v="1"/>
    <x v="8"/>
    <x v="105"/>
    <x v="31"/>
    <x v="722"/>
    <x v="1"/>
    <x v="13"/>
  </r>
  <r>
    <x v="507"/>
    <x v="2"/>
    <x v="364"/>
    <x v="48"/>
    <x v="0"/>
    <x v="60"/>
    <x v="104"/>
    <x v="9"/>
    <x v="463"/>
    <x v="3"/>
    <x v="14"/>
  </r>
  <r>
    <x v="508"/>
    <x v="6"/>
    <x v="365"/>
    <x v="20"/>
    <x v="3"/>
    <x v="59"/>
    <x v="92"/>
    <x v="11"/>
    <x v="723"/>
    <x v="3"/>
    <x v="15"/>
  </r>
  <r>
    <x v="508"/>
    <x v="6"/>
    <x v="365"/>
    <x v="20"/>
    <x v="3"/>
    <x v="20"/>
    <x v="72"/>
    <x v="8"/>
    <x v="589"/>
    <x v="0"/>
    <x v="16"/>
  </r>
  <r>
    <x v="508"/>
    <x v="6"/>
    <x v="365"/>
    <x v="20"/>
    <x v="5"/>
    <x v="56"/>
    <x v="99"/>
    <x v="7"/>
    <x v="445"/>
    <x v="2"/>
    <x v="17"/>
  </r>
  <r>
    <x v="508"/>
    <x v="6"/>
    <x v="365"/>
    <x v="20"/>
    <x v="0"/>
    <x v="60"/>
    <x v="104"/>
    <x v="8"/>
    <x v="210"/>
    <x v="0"/>
    <x v="18"/>
  </r>
  <r>
    <x v="509"/>
    <x v="1"/>
    <x v="365"/>
    <x v="45"/>
    <x v="6"/>
    <x v="53"/>
    <x v="0"/>
    <x v="12"/>
    <x v="257"/>
    <x v="1"/>
    <x v="19"/>
  </r>
  <r>
    <x v="509"/>
    <x v="1"/>
    <x v="365"/>
    <x v="45"/>
    <x v="0"/>
    <x v="21"/>
    <x v="95"/>
    <x v="25"/>
    <x v="724"/>
    <x v="1"/>
    <x v="20"/>
  </r>
  <r>
    <x v="509"/>
    <x v="1"/>
    <x v="365"/>
    <x v="45"/>
    <x v="5"/>
    <x v="29"/>
    <x v="74"/>
    <x v="12"/>
    <x v="725"/>
    <x v="2"/>
    <x v="21"/>
  </r>
  <r>
    <x v="509"/>
    <x v="1"/>
    <x v="365"/>
    <x v="45"/>
    <x v="1"/>
    <x v="58"/>
    <x v="112"/>
    <x v="23"/>
    <x v="726"/>
    <x v="1"/>
    <x v="22"/>
  </r>
  <r>
    <x v="510"/>
    <x v="3"/>
    <x v="366"/>
    <x v="6"/>
    <x v="5"/>
    <x v="68"/>
    <x v="108"/>
    <x v="8"/>
    <x v="727"/>
    <x v="5"/>
    <x v="23"/>
  </r>
  <r>
    <x v="510"/>
    <x v="3"/>
    <x v="366"/>
    <x v="6"/>
    <x v="1"/>
    <x v="65"/>
    <x v="94"/>
    <x v="18"/>
    <x v="257"/>
    <x v="3"/>
    <x v="24"/>
  </r>
  <r>
    <x v="510"/>
    <x v="3"/>
    <x v="366"/>
    <x v="6"/>
    <x v="6"/>
    <x v="30"/>
    <x v="75"/>
    <x v="4"/>
    <x v="113"/>
    <x v="2"/>
    <x v="25"/>
  </r>
  <r>
    <x v="511"/>
    <x v="3"/>
    <x v="366"/>
    <x v="39"/>
    <x v="0"/>
    <x v="26"/>
    <x v="59"/>
    <x v="1"/>
    <x v="278"/>
    <x v="0"/>
    <x v="26"/>
  </r>
  <r>
    <x v="512"/>
    <x v="2"/>
    <x v="367"/>
    <x v="80"/>
    <x v="5"/>
    <x v="66"/>
    <x v="0"/>
    <x v="0"/>
    <x v="0"/>
    <x v="0"/>
    <x v="0"/>
  </r>
  <r>
    <x v="512"/>
    <x v="2"/>
    <x v="367"/>
    <x v="80"/>
    <x v="5"/>
    <x v="24"/>
    <x v="90"/>
    <x v="4"/>
    <x v="728"/>
    <x v="1"/>
    <x v="1"/>
  </r>
  <r>
    <x v="512"/>
    <x v="2"/>
    <x v="367"/>
    <x v="80"/>
    <x v="6"/>
    <x v="40"/>
    <x v="76"/>
    <x v="12"/>
    <x v="729"/>
    <x v="1"/>
    <x v="2"/>
  </r>
  <r>
    <x v="513"/>
    <x v="0"/>
    <x v="368"/>
    <x v="13"/>
    <x v="5"/>
    <x v="66"/>
    <x v="0"/>
    <x v="5"/>
    <x v="520"/>
    <x v="2"/>
    <x v="3"/>
  </r>
  <r>
    <x v="513"/>
    <x v="0"/>
    <x v="368"/>
    <x v="13"/>
    <x v="6"/>
    <x v="48"/>
    <x v="81"/>
    <x v="27"/>
    <x v="730"/>
    <x v="3"/>
    <x v="4"/>
  </r>
  <r>
    <x v="514"/>
    <x v="3"/>
    <x v="368"/>
    <x v="14"/>
    <x v="6"/>
    <x v="13"/>
    <x v="79"/>
    <x v="16"/>
    <x v="39"/>
    <x v="1"/>
    <x v="5"/>
  </r>
  <r>
    <x v="514"/>
    <x v="3"/>
    <x v="368"/>
    <x v="14"/>
    <x v="5"/>
    <x v="69"/>
    <x v="68"/>
    <x v="12"/>
    <x v="500"/>
    <x v="4"/>
    <x v="6"/>
  </r>
  <r>
    <x v="514"/>
    <x v="3"/>
    <x v="368"/>
    <x v="14"/>
    <x v="2"/>
    <x v="4"/>
    <x v="106"/>
    <x v="19"/>
    <x v="689"/>
    <x v="1"/>
    <x v="7"/>
  </r>
  <r>
    <x v="514"/>
    <x v="3"/>
    <x v="368"/>
    <x v="14"/>
    <x v="1"/>
    <x v="33"/>
    <x v="87"/>
    <x v="18"/>
    <x v="527"/>
    <x v="1"/>
    <x v="8"/>
  </r>
  <r>
    <x v="515"/>
    <x v="3"/>
    <x v="369"/>
    <x v="68"/>
    <x v="5"/>
    <x v="27"/>
    <x v="11"/>
    <x v="4"/>
    <x v="62"/>
    <x v="3"/>
    <x v="9"/>
  </r>
  <r>
    <x v="515"/>
    <x v="3"/>
    <x v="369"/>
    <x v="68"/>
    <x v="1"/>
    <x v="7"/>
    <x v="103"/>
    <x v="7"/>
    <x v="731"/>
    <x v="5"/>
    <x v="10"/>
  </r>
  <r>
    <x v="515"/>
    <x v="3"/>
    <x v="369"/>
    <x v="68"/>
    <x v="6"/>
    <x v="15"/>
    <x v="64"/>
    <x v="8"/>
    <x v="222"/>
    <x v="4"/>
    <x v="11"/>
  </r>
  <r>
    <x v="516"/>
    <x v="1"/>
    <x v="369"/>
    <x v="9"/>
    <x v="4"/>
    <x v="57"/>
    <x v="11"/>
    <x v="8"/>
    <x v="14"/>
    <x v="4"/>
    <x v="12"/>
  </r>
  <r>
    <x v="516"/>
    <x v="1"/>
    <x v="369"/>
    <x v="9"/>
    <x v="6"/>
    <x v="13"/>
    <x v="79"/>
    <x v="49"/>
    <x v="561"/>
    <x v="1"/>
    <x v="13"/>
  </r>
  <r>
    <x v="517"/>
    <x v="3"/>
    <x v="370"/>
    <x v="21"/>
    <x v="4"/>
    <x v="6"/>
    <x v="71"/>
    <x v="32"/>
    <x v="732"/>
    <x v="3"/>
    <x v="14"/>
  </r>
  <r>
    <x v="518"/>
    <x v="2"/>
    <x v="371"/>
    <x v="11"/>
    <x v="6"/>
    <x v="18"/>
    <x v="72"/>
    <x v="4"/>
    <x v="586"/>
    <x v="3"/>
    <x v="15"/>
  </r>
  <r>
    <x v="518"/>
    <x v="2"/>
    <x v="371"/>
    <x v="11"/>
    <x v="2"/>
    <x v="32"/>
    <x v="83"/>
    <x v="5"/>
    <x v="469"/>
    <x v="0"/>
    <x v="16"/>
  </r>
  <r>
    <x v="518"/>
    <x v="2"/>
    <x v="371"/>
    <x v="11"/>
    <x v="5"/>
    <x v="56"/>
    <x v="99"/>
    <x v="4"/>
    <x v="403"/>
    <x v="2"/>
    <x v="17"/>
  </r>
  <r>
    <x v="519"/>
    <x v="2"/>
    <x v="371"/>
    <x v="4"/>
    <x v="1"/>
    <x v="1"/>
    <x v="0"/>
    <x v="17"/>
    <x v="551"/>
    <x v="0"/>
    <x v="18"/>
  </r>
  <r>
    <x v="520"/>
    <x v="3"/>
    <x v="372"/>
    <x v="55"/>
    <x v="1"/>
    <x v="7"/>
    <x v="103"/>
    <x v="22"/>
    <x v="241"/>
    <x v="1"/>
    <x v="19"/>
  </r>
  <r>
    <x v="520"/>
    <x v="3"/>
    <x v="372"/>
    <x v="55"/>
    <x v="0"/>
    <x v="12"/>
    <x v="99"/>
    <x v="13"/>
    <x v="549"/>
    <x v="1"/>
    <x v="20"/>
  </r>
  <r>
    <x v="520"/>
    <x v="3"/>
    <x v="372"/>
    <x v="55"/>
    <x v="0"/>
    <x v="11"/>
    <x v="85"/>
    <x v="6"/>
    <x v="579"/>
    <x v="2"/>
    <x v="21"/>
  </r>
  <r>
    <x v="520"/>
    <x v="3"/>
    <x v="372"/>
    <x v="55"/>
    <x v="0"/>
    <x v="42"/>
    <x v="109"/>
    <x v="0"/>
    <x v="268"/>
    <x v="1"/>
    <x v="22"/>
  </r>
  <r>
    <x v="521"/>
    <x v="3"/>
    <x v="372"/>
    <x v="61"/>
    <x v="3"/>
    <x v="5"/>
    <x v="93"/>
    <x v="12"/>
    <x v="733"/>
    <x v="5"/>
    <x v="23"/>
  </r>
  <r>
    <x v="521"/>
    <x v="3"/>
    <x v="372"/>
    <x v="61"/>
    <x v="1"/>
    <x v="65"/>
    <x v="94"/>
    <x v="6"/>
    <x v="478"/>
    <x v="3"/>
    <x v="24"/>
  </r>
  <r>
    <x v="521"/>
    <x v="3"/>
    <x v="372"/>
    <x v="61"/>
    <x v="4"/>
    <x v="75"/>
    <x v="73"/>
    <x v="8"/>
    <x v="359"/>
    <x v="2"/>
    <x v="25"/>
  </r>
  <r>
    <x v="521"/>
    <x v="3"/>
    <x v="372"/>
    <x v="61"/>
    <x v="5"/>
    <x v="29"/>
    <x v="74"/>
    <x v="6"/>
    <x v="515"/>
    <x v="0"/>
    <x v="26"/>
  </r>
  <r>
    <x v="522"/>
    <x v="6"/>
    <x v="373"/>
    <x v="2"/>
    <x v="0"/>
    <x v="0"/>
    <x v="103"/>
    <x v="6"/>
    <x v="489"/>
    <x v="0"/>
    <x v="0"/>
  </r>
  <r>
    <x v="523"/>
    <x v="4"/>
    <x v="374"/>
    <x v="9"/>
    <x v="0"/>
    <x v="42"/>
    <x v="109"/>
    <x v="16"/>
    <x v="69"/>
    <x v="1"/>
    <x v="1"/>
  </r>
  <r>
    <x v="524"/>
    <x v="3"/>
    <x v="374"/>
    <x v="26"/>
    <x v="7"/>
    <x v="39"/>
    <x v="80"/>
    <x v="27"/>
    <x v="734"/>
    <x v="1"/>
    <x v="2"/>
  </r>
  <r>
    <x v="524"/>
    <x v="3"/>
    <x v="374"/>
    <x v="26"/>
    <x v="0"/>
    <x v="21"/>
    <x v="95"/>
    <x v="9"/>
    <x v="676"/>
    <x v="2"/>
    <x v="3"/>
  </r>
  <r>
    <x v="525"/>
    <x v="5"/>
    <x v="375"/>
    <x v="9"/>
    <x v="7"/>
    <x v="35"/>
    <x v="101"/>
    <x v="24"/>
    <x v="735"/>
    <x v="3"/>
    <x v="4"/>
  </r>
  <r>
    <x v="525"/>
    <x v="5"/>
    <x v="375"/>
    <x v="9"/>
    <x v="0"/>
    <x v="12"/>
    <x v="99"/>
    <x v="21"/>
    <x v="736"/>
    <x v="1"/>
    <x v="5"/>
  </r>
  <r>
    <x v="525"/>
    <x v="5"/>
    <x v="375"/>
    <x v="9"/>
    <x v="6"/>
    <x v="48"/>
    <x v="81"/>
    <x v="25"/>
    <x v="737"/>
    <x v="4"/>
    <x v="6"/>
  </r>
  <r>
    <x v="526"/>
    <x v="2"/>
    <x v="375"/>
    <x v="14"/>
    <x v="0"/>
    <x v="12"/>
    <x v="99"/>
    <x v="17"/>
    <x v="738"/>
    <x v="1"/>
    <x v="7"/>
  </r>
  <r>
    <x v="526"/>
    <x v="2"/>
    <x v="375"/>
    <x v="14"/>
    <x v="4"/>
    <x v="61"/>
    <x v="23"/>
    <x v="13"/>
    <x v="739"/>
    <x v="1"/>
    <x v="8"/>
  </r>
  <r>
    <x v="527"/>
    <x v="8"/>
    <x v="376"/>
    <x v="84"/>
    <x v="3"/>
    <x v="41"/>
    <x v="98"/>
    <x v="7"/>
    <x v="404"/>
    <x v="3"/>
    <x v="9"/>
  </r>
  <r>
    <x v="527"/>
    <x v="8"/>
    <x v="376"/>
    <x v="84"/>
    <x v="6"/>
    <x v="51"/>
    <x v="0"/>
    <x v="28"/>
    <x v="436"/>
    <x v="5"/>
    <x v="10"/>
  </r>
  <r>
    <x v="528"/>
    <x v="5"/>
    <x v="377"/>
    <x v="9"/>
    <x v="0"/>
    <x v="12"/>
    <x v="99"/>
    <x v="16"/>
    <x v="14"/>
    <x v="4"/>
    <x v="11"/>
  </r>
  <r>
    <x v="528"/>
    <x v="5"/>
    <x v="377"/>
    <x v="9"/>
    <x v="1"/>
    <x v="1"/>
    <x v="0"/>
    <x v="0"/>
    <x v="0"/>
    <x v="4"/>
    <x v="12"/>
  </r>
  <r>
    <x v="528"/>
    <x v="5"/>
    <x v="377"/>
    <x v="9"/>
    <x v="3"/>
    <x v="73"/>
    <x v="68"/>
    <x v="47"/>
    <x v="740"/>
    <x v="1"/>
    <x v="13"/>
  </r>
  <r>
    <x v="528"/>
    <x v="5"/>
    <x v="377"/>
    <x v="9"/>
    <x v="2"/>
    <x v="4"/>
    <x v="106"/>
    <x v="40"/>
    <x v="741"/>
    <x v="3"/>
    <x v="14"/>
  </r>
  <r>
    <x v="529"/>
    <x v="8"/>
    <x v="377"/>
    <x v="71"/>
    <x v="1"/>
    <x v="1"/>
    <x v="0"/>
    <x v="8"/>
    <x v="435"/>
    <x v="3"/>
    <x v="15"/>
  </r>
  <r>
    <x v="530"/>
    <x v="3"/>
    <x v="378"/>
    <x v="25"/>
    <x v="3"/>
    <x v="5"/>
    <x v="93"/>
    <x v="1"/>
    <x v="444"/>
    <x v="0"/>
    <x v="16"/>
  </r>
  <r>
    <x v="531"/>
    <x v="3"/>
    <x v="378"/>
    <x v="24"/>
    <x v="5"/>
    <x v="19"/>
    <x v="89"/>
    <x v="8"/>
    <x v="686"/>
    <x v="2"/>
    <x v="17"/>
  </r>
  <r>
    <x v="531"/>
    <x v="3"/>
    <x v="378"/>
    <x v="24"/>
    <x v="5"/>
    <x v="29"/>
    <x v="74"/>
    <x v="8"/>
    <x v="505"/>
    <x v="0"/>
    <x v="18"/>
  </r>
  <r>
    <x v="532"/>
    <x v="7"/>
    <x v="378"/>
    <x v="28"/>
    <x v="6"/>
    <x v="30"/>
    <x v="75"/>
    <x v="5"/>
    <x v="600"/>
    <x v="1"/>
    <x v="19"/>
  </r>
  <r>
    <x v="532"/>
    <x v="7"/>
    <x v="378"/>
    <x v="28"/>
    <x v="4"/>
    <x v="23"/>
    <x v="60"/>
    <x v="6"/>
    <x v="214"/>
    <x v="1"/>
    <x v="20"/>
  </r>
  <r>
    <x v="533"/>
    <x v="7"/>
    <x v="379"/>
    <x v="16"/>
    <x v="7"/>
    <x v="55"/>
    <x v="67"/>
    <x v="28"/>
    <x v="742"/>
    <x v="2"/>
    <x v="21"/>
  </r>
  <r>
    <x v="533"/>
    <x v="7"/>
    <x v="379"/>
    <x v="16"/>
    <x v="1"/>
    <x v="33"/>
    <x v="87"/>
    <x v="8"/>
    <x v="586"/>
    <x v="1"/>
    <x v="22"/>
  </r>
  <r>
    <x v="533"/>
    <x v="7"/>
    <x v="379"/>
    <x v="16"/>
    <x v="2"/>
    <x v="17"/>
    <x v="11"/>
    <x v="5"/>
    <x v="382"/>
    <x v="5"/>
    <x v="23"/>
  </r>
  <r>
    <x v="534"/>
    <x v="4"/>
    <x v="379"/>
    <x v="78"/>
    <x v="0"/>
    <x v="12"/>
    <x v="99"/>
    <x v="15"/>
    <x v="743"/>
    <x v="3"/>
    <x v="24"/>
  </r>
  <r>
    <x v="535"/>
    <x v="2"/>
    <x v="380"/>
    <x v="2"/>
    <x v="0"/>
    <x v="12"/>
    <x v="99"/>
    <x v="1"/>
    <x v="640"/>
    <x v="2"/>
    <x v="25"/>
  </r>
  <r>
    <x v="535"/>
    <x v="2"/>
    <x v="380"/>
    <x v="2"/>
    <x v="6"/>
    <x v="67"/>
    <x v="96"/>
    <x v="2"/>
    <x v="744"/>
    <x v="0"/>
    <x v="26"/>
  </r>
  <r>
    <x v="536"/>
    <x v="2"/>
    <x v="380"/>
    <x v="22"/>
    <x v="3"/>
    <x v="20"/>
    <x v="72"/>
    <x v="12"/>
    <x v="359"/>
    <x v="0"/>
    <x v="0"/>
  </r>
  <r>
    <x v="536"/>
    <x v="2"/>
    <x v="380"/>
    <x v="22"/>
    <x v="6"/>
    <x v="13"/>
    <x v="79"/>
    <x v="17"/>
    <x v="114"/>
    <x v="1"/>
    <x v="1"/>
  </r>
  <r>
    <x v="536"/>
    <x v="2"/>
    <x v="380"/>
    <x v="22"/>
    <x v="0"/>
    <x v="2"/>
    <x v="2"/>
    <x v="12"/>
    <x v="538"/>
    <x v="1"/>
    <x v="2"/>
  </r>
  <r>
    <x v="537"/>
    <x v="5"/>
    <x v="380"/>
    <x v="18"/>
    <x v="3"/>
    <x v="41"/>
    <x v="98"/>
    <x v="1"/>
    <x v="174"/>
    <x v="2"/>
    <x v="3"/>
  </r>
  <r>
    <x v="537"/>
    <x v="5"/>
    <x v="380"/>
    <x v="18"/>
    <x v="6"/>
    <x v="48"/>
    <x v="81"/>
    <x v="1"/>
    <x v="745"/>
    <x v="3"/>
    <x v="4"/>
  </r>
  <r>
    <x v="538"/>
    <x v="6"/>
    <x v="381"/>
    <x v="62"/>
    <x v="4"/>
    <x v="71"/>
    <x v="84"/>
    <x v="12"/>
    <x v="746"/>
    <x v="1"/>
    <x v="5"/>
  </r>
  <r>
    <x v="538"/>
    <x v="6"/>
    <x v="381"/>
    <x v="62"/>
    <x v="3"/>
    <x v="34"/>
    <x v="100"/>
    <x v="6"/>
    <x v="465"/>
    <x v="4"/>
    <x v="6"/>
  </r>
  <r>
    <x v="538"/>
    <x v="6"/>
    <x v="381"/>
    <x v="62"/>
    <x v="6"/>
    <x v="48"/>
    <x v="81"/>
    <x v="10"/>
    <x v="93"/>
    <x v="1"/>
    <x v="7"/>
  </r>
  <r>
    <x v="539"/>
    <x v="7"/>
    <x v="381"/>
    <x v="53"/>
    <x v="6"/>
    <x v="18"/>
    <x v="72"/>
    <x v="6"/>
    <x v="500"/>
    <x v="1"/>
    <x v="8"/>
  </r>
  <r>
    <x v="539"/>
    <x v="7"/>
    <x v="381"/>
    <x v="53"/>
    <x v="7"/>
    <x v="39"/>
    <x v="80"/>
    <x v="8"/>
    <x v="601"/>
    <x v="3"/>
    <x v="9"/>
  </r>
  <r>
    <x v="540"/>
    <x v="5"/>
    <x v="382"/>
    <x v="21"/>
    <x v="5"/>
    <x v="49"/>
    <x v="111"/>
    <x v="13"/>
    <x v="448"/>
    <x v="5"/>
    <x v="10"/>
  </r>
  <r>
    <x v="540"/>
    <x v="5"/>
    <x v="382"/>
    <x v="21"/>
    <x v="6"/>
    <x v="48"/>
    <x v="81"/>
    <x v="4"/>
    <x v="174"/>
    <x v="4"/>
    <x v="11"/>
  </r>
  <r>
    <x v="541"/>
    <x v="5"/>
    <x v="382"/>
    <x v="68"/>
    <x v="3"/>
    <x v="59"/>
    <x v="92"/>
    <x v="12"/>
    <x v="747"/>
    <x v="4"/>
    <x v="12"/>
  </r>
  <r>
    <x v="541"/>
    <x v="5"/>
    <x v="382"/>
    <x v="68"/>
    <x v="6"/>
    <x v="31"/>
    <x v="79"/>
    <x v="6"/>
    <x v="619"/>
    <x v="1"/>
    <x v="13"/>
  </r>
  <r>
    <x v="541"/>
    <x v="5"/>
    <x v="382"/>
    <x v="68"/>
    <x v="4"/>
    <x v="46"/>
    <x v="90"/>
    <x v="12"/>
    <x v="748"/>
    <x v="3"/>
    <x v="14"/>
  </r>
  <r>
    <x v="541"/>
    <x v="5"/>
    <x v="382"/>
    <x v="68"/>
    <x v="5"/>
    <x v="56"/>
    <x v="99"/>
    <x v="27"/>
    <x v="583"/>
    <x v="3"/>
    <x v="15"/>
  </r>
  <r>
    <x v="542"/>
    <x v="1"/>
    <x v="382"/>
    <x v="71"/>
    <x v="2"/>
    <x v="32"/>
    <x v="83"/>
    <x v="28"/>
    <x v="222"/>
    <x v="0"/>
    <x v="16"/>
  </r>
  <r>
    <x v="542"/>
    <x v="1"/>
    <x v="382"/>
    <x v="71"/>
    <x v="1"/>
    <x v="33"/>
    <x v="87"/>
    <x v="8"/>
    <x v="586"/>
    <x v="2"/>
    <x v="17"/>
  </r>
  <r>
    <x v="543"/>
    <x v="1"/>
    <x v="383"/>
    <x v="17"/>
    <x v="7"/>
    <x v="39"/>
    <x v="80"/>
    <x v="31"/>
    <x v="749"/>
    <x v="0"/>
    <x v="18"/>
  </r>
  <r>
    <x v="543"/>
    <x v="1"/>
    <x v="383"/>
    <x v="17"/>
    <x v="3"/>
    <x v="5"/>
    <x v="93"/>
    <x v="8"/>
    <x v="629"/>
    <x v="1"/>
    <x v="19"/>
  </r>
  <r>
    <x v="544"/>
    <x v="5"/>
    <x v="383"/>
    <x v="63"/>
    <x v="6"/>
    <x v="18"/>
    <x v="72"/>
    <x v="1"/>
    <x v="562"/>
    <x v="1"/>
    <x v="20"/>
  </r>
  <r>
    <x v="544"/>
    <x v="5"/>
    <x v="383"/>
    <x v="63"/>
    <x v="7"/>
    <x v="55"/>
    <x v="67"/>
    <x v="28"/>
    <x v="742"/>
    <x v="2"/>
    <x v="21"/>
  </r>
  <r>
    <x v="544"/>
    <x v="5"/>
    <x v="383"/>
    <x v="63"/>
    <x v="5"/>
    <x v="56"/>
    <x v="99"/>
    <x v="6"/>
    <x v="587"/>
    <x v="1"/>
    <x v="22"/>
  </r>
  <r>
    <x v="545"/>
    <x v="3"/>
    <x v="384"/>
    <x v="55"/>
    <x v="3"/>
    <x v="5"/>
    <x v="93"/>
    <x v="31"/>
    <x v="496"/>
    <x v="5"/>
    <x v="23"/>
  </r>
  <r>
    <x v="545"/>
    <x v="3"/>
    <x v="384"/>
    <x v="55"/>
    <x v="1"/>
    <x v="65"/>
    <x v="94"/>
    <x v="26"/>
    <x v="95"/>
    <x v="3"/>
    <x v="24"/>
  </r>
  <r>
    <x v="546"/>
    <x v="1"/>
    <x v="384"/>
    <x v="12"/>
    <x v="2"/>
    <x v="3"/>
    <x v="70"/>
    <x v="6"/>
    <x v="543"/>
    <x v="2"/>
    <x v="25"/>
  </r>
  <r>
    <x v="546"/>
    <x v="1"/>
    <x v="384"/>
    <x v="12"/>
    <x v="7"/>
    <x v="55"/>
    <x v="67"/>
    <x v="7"/>
    <x v="628"/>
    <x v="0"/>
    <x v="26"/>
  </r>
  <r>
    <x v="547"/>
    <x v="6"/>
    <x v="384"/>
    <x v="9"/>
    <x v="5"/>
    <x v="19"/>
    <x v="89"/>
    <x v="14"/>
    <x v="750"/>
    <x v="0"/>
    <x v="0"/>
  </r>
  <r>
    <x v="547"/>
    <x v="6"/>
    <x v="384"/>
    <x v="9"/>
    <x v="7"/>
    <x v="35"/>
    <x v="101"/>
    <x v="5"/>
    <x v="751"/>
    <x v="1"/>
    <x v="1"/>
  </r>
  <r>
    <x v="548"/>
    <x v="3"/>
    <x v="385"/>
    <x v="8"/>
    <x v="5"/>
    <x v="68"/>
    <x v="108"/>
    <x v="11"/>
    <x v="752"/>
    <x v="1"/>
    <x v="2"/>
  </r>
  <r>
    <x v="548"/>
    <x v="3"/>
    <x v="385"/>
    <x v="8"/>
    <x v="4"/>
    <x v="45"/>
    <x v="97"/>
    <x v="1"/>
    <x v="516"/>
    <x v="2"/>
    <x v="3"/>
  </r>
  <r>
    <x v="548"/>
    <x v="3"/>
    <x v="385"/>
    <x v="8"/>
    <x v="1"/>
    <x v="58"/>
    <x v="112"/>
    <x v="5"/>
    <x v="753"/>
    <x v="3"/>
    <x v="4"/>
  </r>
  <r>
    <x v="548"/>
    <x v="3"/>
    <x v="385"/>
    <x v="8"/>
    <x v="0"/>
    <x v="60"/>
    <x v="104"/>
    <x v="23"/>
    <x v="124"/>
    <x v="1"/>
    <x v="5"/>
  </r>
  <r>
    <x v="549"/>
    <x v="8"/>
    <x v="385"/>
    <x v="57"/>
    <x v="0"/>
    <x v="0"/>
    <x v="103"/>
    <x v="8"/>
    <x v="257"/>
    <x v="4"/>
    <x v="6"/>
  </r>
  <r>
    <x v="550"/>
    <x v="7"/>
    <x v="386"/>
    <x v="42"/>
    <x v="5"/>
    <x v="29"/>
    <x v="74"/>
    <x v="17"/>
    <x v="754"/>
    <x v="1"/>
    <x v="7"/>
  </r>
  <r>
    <x v="550"/>
    <x v="7"/>
    <x v="386"/>
    <x v="42"/>
    <x v="0"/>
    <x v="2"/>
    <x v="2"/>
    <x v="1"/>
    <x v="755"/>
    <x v="1"/>
    <x v="8"/>
  </r>
  <r>
    <x v="551"/>
    <x v="4"/>
    <x v="386"/>
    <x v="44"/>
    <x v="3"/>
    <x v="43"/>
    <x v="78"/>
    <x v="8"/>
    <x v="56"/>
    <x v="3"/>
    <x v="9"/>
  </r>
  <r>
    <x v="551"/>
    <x v="4"/>
    <x v="386"/>
    <x v="44"/>
    <x v="6"/>
    <x v="15"/>
    <x v="64"/>
    <x v="8"/>
    <x v="222"/>
    <x v="5"/>
    <x v="10"/>
  </r>
  <r>
    <x v="551"/>
    <x v="4"/>
    <x v="386"/>
    <x v="44"/>
    <x v="0"/>
    <x v="21"/>
    <x v="95"/>
    <x v="9"/>
    <x v="676"/>
    <x v="4"/>
    <x v="11"/>
  </r>
  <r>
    <x v="552"/>
    <x v="5"/>
    <x v="386"/>
    <x v="56"/>
    <x v="0"/>
    <x v="0"/>
    <x v="103"/>
    <x v="13"/>
    <x v="469"/>
    <x v="4"/>
    <x v="12"/>
  </r>
  <r>
    <x v="552"/>
    <x v="5"/>
    <x v="386"/>
    <x v="56"/>
    <x v="2"/>
    <x v="4"/>
    <x v="106"/>
    <x v="1"/>
    <x v="756"/>
    <x v="1"/>
    <x v="13"/>
  </r>
  <r>
    <x v="552"/>
    <x v="5"/>
    <x v="386"/>
    <x v="56"/>
    <x v="7"/>
    <x v="55"/>
    <x v="67"/>
    <x v="25"/>
    <x v="757"/>
    <x v="3"/>
    <x v="14"/>
  </r>
  <r>
    <x v="553"/>
    <x v="2"/>
    <x v="387"/>
    <x v="46"/>
    <x v="7"/>
    <x v="35"/>
    <x v="101"/>
    <x v="4"/>
    <x v="325"/>
    <x v="3"/>
    <x v="15"/>
  </r>
  <r>
    <x v="553"/>
    <x v="2"/>
    <x v="387"/>
    <x v="46"/>
    <x v="7"/>
    <x v="39"/>
    <x v="80"/>
    <x v="8"/>
    <x v="601"/>
    <x v="0"/>
    <x v="16"/>
  </r>
  <r>
    <x v="554"/>
    <x v="2"/>
    <x v="387"/>
    <x v="51"/>
    <x v="3"/>
    <x v="34"/>
    <x v="100"/>
    <x v="9"/>
    <x v="758"/>
    <x v="2"/>
    <x v="17"/>
  </r>
  <r>
    <x v="554"/>
    <x v="2"/>
    <x v="387"/>
    <x v="51"/>
    <x v="2"/>
    <x v="4"/>
    <x v="106"/>
    <x v="12"/>
    <x v="704"/>
    <x v="0"/>
    <x v="18"/>
  </r>
  <r>
    <x v="554"/>
    <x v="2"/>
    <x v="387"/>
    <x v="51"/>
    <x v="7"/>
    <x v="16"/>
    <x v="28"/>
    <x v="18"/>
    <x v="99"/>
    <x v="1"/>
    <x v="19"/>
  </r>
  <r>
    <x v="554"/>
    <x v="2"/>
    <x v="387"/>
    <x v="51"/>
    <x v="5"/>
    <x v="29"/>
    <x v="74"/>
    <x v="2"/>
    <x v="759"/>
    <x v="1"/>
    <x v="20"/>
  </r>
  <r>
    <x v="555"/>
    <x v="2"/>
    <x v="388"/>
    <x v="7"/>
    <x v="5"/>
    <x v="49"/>
    <x v="111"/>
    <x v="23"/>
    <x v="760"/>
    <x v="2"/>
    <x v="21"/>
  </r>
  <r>
    <x v="555"/>
    <x v="2"/>
    <x v="388"/>
    <x v="7"/>
    <x v="5"/>
    <x v="66"/>
    <x v="0"/>
    <x v="6"/>
    <x v="362"/>
    <x v="1"/>
    <x v="22"/>
  </r>
  <r>
    <x v="555"/>
    <x v="2"/>
    <x v="388"/>
    <x v="7"/>
    <x v="0"/>
    <x v="21"/>
    <x v="95"/>
    <x v="6"/>
    <x v="471"/>
    <x v="5"/>
    <x v="23"/>
  </r>
  <r>
    <x v="556"/>
    <x v="1"/>
    <x v="388"/>
    <x v="56"/>
    <x v="3"/>
    <x v="41"/>
    <x v="98"/>
    <x v="20"/>
    <x v="761"/>
    <x v="3"/>
    <x v="24"/>
  </r>
  <r>
    <x v="556"/>
    <x v="1"/>
    <x v="388"/>
    <x v="56"/>
    <x v="2"/>
    <x v="44"/>
    <x v="66"/>
    <x v="23"/>
    <x v="762"/>
    <x v="2"/>
    <x v="25"/>
  </r>
  <r>
    <x v="556"/>
    <x v="1"/>
    <x v="388"/>
    <x v="56"/>
    <x v="5"/>
    <x v="14"/>
    <x v="52"/>
    <x v="22"/>
    <x v="32"/>
    <x v="0"/>
    <x v="26"/>
  </r>
  <r>
    <x v="557"/>
    <x v="7"/>
    <x v="388"/>
    <x v="40"/>
    <x v="6"/>
    <x v="53"/>
    <x v="0"/>
    <x v="1"/>
    <x v="315"/>
    <x v="0"/>
    <x v="0"/>
  </r>
  <r>
    <x v="557"/>
    <x v="7"/>
    <x v="388"/>
    <x v="40"/>
    <x v="6"/>
    <x v="67"/>
    <x v="96"/>
    <x v="1"/>
    <x v="763"/>
    <x v="1"/>
    <x v="1"/>
  </r>
  <r>
    <x v="558"/>
    <x v="3"/>
    <x v="389"/>
    <x v="3"/>
    <x v="6"/>
    <x v="18"/>
    <x v="72"/>
    <x v="8"/>
    <x v="589"/>
    <x v="1"/>
    <x v="2"/>
  </r>
  <r>
    <x v="558"/>
    <x v="3"/>
    <x v="389"/>
    <x v="3"/>
    <x v="4"/>
    <x v="6"/>
    <x v="71"/>
    <x v="17"/>
    <x v="764"/>
    <x v="2"/>
    <x v="3"/>
  </r>
  <r>
    <x v="558"/>
    <x v="3"/>
    <x v="389"/>
    <x v="3"/>
    <x v="2"/>
    <x v="17"/>
    <x v="11"/>
    <x v="6"/>
    <x v="65"/>
    <x v="3"/>
    <x v="4"/>
  </r>
  <r>
    <x v="559"/>
    <x v="2"/>
    <x v="389"/>
    <x v="70"/>
    <x v="3"/>
    <x v="37"/>
    <x v="65"/>
    <x v="15"/>
    <x v="765"/>
    <x v="1"/>
    <x v="5"/>
  </r>
  <r>
    <x v="560"/>
    <x v="7"/>
    <x v="390"/>
    <x v="37"/>
    <x v="1"/>
    <x v="33"/>
    <x v="87"/>
    <x v="8"/>
    <x v="586"/>
    <x v="4"/>
    <x v="6"/>
  </r>
  <r>
    <x v="560"/>
    <x v="7"/>
    <x v="390"/>
    <x v="37"/>
    <x v="6"/>
    <x v="38"/>
    <x v="79"/>
    <x v="13"/>
    <x v="463"/>
    <x v="1"/>
    <x v="7"/>
  </r>
  <r>
    <x v="561"/>
    <x v="8"/>
    <x v="390"/>
    <x v="7"/>
    <x v="1"/>
    <x v="65"/>
    <x v="94"/>
    <x v="8"/>
    <x v="315"/>
    <x v="1"/>
    <x v="8"/>
  </r>
  <r>
    <x v="562"/>
    <x v="7"/>
    <x v="390"/>
    <x v="75"/>
    <x v="3"/>
    <x v="43"/>
    <x v="78"/>
    <x v="25"/>
    <x v="766"/>
    <x v="3"/>
    <x v="9"/>
  </r>
  <r>
    <x v="562"/>
    <x v="7"/>
    <x v="390"/>
    <x v="75"/>
    <x v="5"/>
    <x v="66"/>
    <x v="0"/>
    <x v="2"/>
    <x v="596"/>
    <x v="5"/>
    <x v="10"/>
  </r>
  <r>
    <x v="562"/>
    <x v="7"/>
    <x v="390"/>
    <x v="75"/>
    <x v="6"/>
    <x v="30"/>
    <x v="75"/>
    <x v="2"/>
    <x v="445"/>
    <x v="4"/>
    <x v="11"/>
  </r>
  <r>
    <x v="563"/>
    <x v="6"/>
    <x v="391"/>
    <x v="67"/>
    <x v="5"/>
    <x v="49"/>
    <x v="111"/>
    <x v="6"/>
    <x v="591"/>
    <x v="4"/>
    <x v="12"/>
  </r>
  <r>
    <x v="563"/>
    <x v="6"/>
    <x v="391"/>
    <x v="67"/>
    <x v="1"/>
    <x v="70"/>
    <x v="110"/>
    <x v="27"/>
    <x v="679"/>
    <x v="1"/>
    <x v="13"/>
  </r>
  <r>
    <x v="563"/>
    <x v="6"/>
    <x v="391"/>
    <x v="67"/>
    <x v="3"/>
    <x v="37"/>
    <x v="65"/>
    <x v="12"/>
    <x v="118"/>
    <x v="3"/>
    <x v="14"/>
  </r>
  <r>
    <x v="564"/>
    <x v="0"/>
    <x v="391"/>
    <x v="30"/>
    <x v="0"/>
    <x v="12"/>
    <x v="99"/>
    <x v="16"/>
    <x v="14"/>
    <x v="3"/>
    <x v="15"/>
  </r>
  <r>
    <x v="564"/>
    <x v="0"/>
    <x v="391"/>
    <x v="30"/>
    <x v="0"/>
    <x v="2"/>
    <x v="2"/>
    <x v="4"/>
    <x v="767"/>
    <x v="0"/>
    <x v="16"/>
  </r>
  <r>
    <x v="564"/>
    <x v="0"/>
    <x v="391"/>
    <x v="30"/>
    <x v="4"/>
    <x v="23"/>
    <x v="60"/>
    <x v="8"/>
    <x v="399"/>
    <x v="2"/>
    <x v="17"/>
  </r>
  <r>
    <x v="565"/>
    <x v="5"/>
    <x v="392"/>
    <x v="29"/>
    <x v="6"/>
    <x v="18"/>
    <x v="72"/>
    <x v="0"/>
    <x v="410"/>
    <x v="0"/>
    <x v="18"/>
  </r>
  <r>
    <x v="565"/>
    <x v="5"/>
    <x v="392"/>
    <x v="29"/>
    <x v="3"/>
    <x v="54"/>
    <x v="27"/>
    <x v="5"/>
    <x v="257"/>
    <x v="1"/>
    <x v="19"/>
  </r>
  <r>
    <x v="566"/>
    <x v="3"/>
    <x v="392"/>
    <x v="3"/>
    <x v="3"/>
    <x v="5"/>
    <x v="93"/>
    <x v="8"/>
    <x v="629"/>
    <x v="1"/>
    <x v="20"/>
  </r>
  <r>
    <x v="566"/>
    <x v="3"/>
    <x v="392"/>
    <x v="3"/>
    <x v="6"/>
    <x v="40"/>
    <x v="76"/>
    <x v="8"/>
    <x v="59"/>
    <x v="2"/>
    <x v="21"/>
  </r>
  <r>
    <x v="566"/>
    <x v="3"/>
    <x v="392"/>
    <x v="3"/>
    <x v="5"/>
    <x v="74"/>
    <x v="77"/>
    <x v="26"/>
    <x v="768"/>
    <x v="1"/>
    <x v="22"/>
  </r>
  <r>
    <x v="566"/>
    <x v="3"/>
    <x v="392"/>
    <x v="3"/>
    <x v="4"/>
    <x v="75"/>
    <x v="73"/>
    <x v="12"/>
    <x v="769"/>
    <x v="5"/>
    <x v="23"/>
  </r>
  <r>
    <x v="567"/>
    <x v="7"/>
    <x v="392"/>
    <x v="45"/>
    <x v="0"/>
    <x v="10"/>
    <x v="91"/>
    <x v="16"/>
    <x v="66"/>
    <x v="3"/>
    <x v="24"/>
  </r>
  <r>
    <x v="568"/>
    <x v="2"/>
    <x v="393"/>
    <x v="79"/>
    <x v="6"/>
    <x v="67"/>
    <x v="96"/>
    <x v="12"/>
    <x v="483"/>
    <x v="2"/>
    <x v="25"/>
  </r>
  <r>
    <x v="568"/>
    <x v="2"/>
    <x v="393"/>
    <x v="79"/>
    <x v="5"/>
    <x v="29"/>
    <x v="74"/>
    <x v="8"/>
    <x v="505"/>
    <x v="0"/>
    <x v="26"/>
  </r>
  <r>
    <x v="569"/>
    <x v="3"/>
    <x v="393"/>
    <x v="44"/>
    <x v="5"/>
    <x v="68"/>
    <x v="108"/>
    <x v="4"/>
    <x v="482"/>
    <x v="0"/>
    <x v="0"/>
  </r>
  <r>
    <x v="569"/>
    <x v="3"/>
    <x v="393"/>
    <x v="44"/>
    <x v="6"/>
    <x v="67"/>
    <x v="96"/>
    <x v="12"/>
    <x v="483"/>
    <x v="1"/>
    <x v="1"/>
  </r>
  <r>
    <x v="569"/>
    <x v="3"/>
    <x v="393"/>
    <x v="44"/>
    <x v="3"/>
    <x v="37"/>
    <x v="65"/>
    <x v="18"/>
    <x v="616"/>
    <x v="1"/>
    <x v="2"/>
  </r>
  <r>
    <x v="569"/>
    <x v="3"/>
    <x v="393"/>
    <x v="44"/>
    <x v="5"/>
    <x v="29"/>
    <x v="74"/>
    <x v="9"/>
    <x v="770"/>
    <x v="2"/>
    <x v="3"/>
  </r>
  <r>
    <x v="570"/>
    <x v="8"/>
    <x v="394"/>
    <x v="22"/>
    <x v="0"/>
    <x v="26"/>
    <x v="59"/>
    <x v="8"/>
    <x v="16"/>
    <x v="3"/>
    <x v="4"/>
  </r>
  <r>
    <x v="570"/>
    <x v="8"/>
    <x v="394"/>
    <x v="22"/>
    <x v="3"/>
    <x v="5"/>
    <x v="93"/>
    <x v="8"/>
    <x v="629"/>
    <x v="1"/>
    <x v="5"/>
  </r>
  <r>
    <x v="571"/>
    <x v="7"/>
    <x v="394"/>
    <x v="78"/>
    <x v="6"/>
    <x v="40"/>
    <x v="76"/>
    <x v="25"/>
    <x v="771"/>
    <x v="4"/>
    <x v="6"/>
  </r>
  <r>
    <x v="571"/>
    <x v="7"/>
    <x v="394"/>
    <x v="78"/>
    <x v="6"/>
    <x v="48"/>
    <x v="81"/>
    <x v="8"/>
    <x v="511"/>
    <x v="1"/>
    <x v="7"/>
  </r>
  <r>
    <x v="572"/>
    <x v="3"/>
    <x v="394"/>
    <x v="13"/>
    <x v="1"/>
    <x v="33"/>
    <x v="87"/>
    <x v="12"/>
    <x v="458"/>
    <x v="1"/>
    <x v="8"/>
  </r>
  <r>
    <x v="573"/>
    <x v="5"/>
    <x v="395"/>
    <x v="20"/>
    <x v="6"/>
    <x v="31"/>
    <x v="79"/>
    <x v="8"/>
    <x v="41"/>
    <x v="3"/>
    <x v="9"/>
  </r>
  <r>
    <x v="573"/>
    <x v="5"/>
    <x v="395"/>
    <x v="20"/>
    <x v="2"/>
    <x v="4"/>
    <x v="106"/>
    <x v="7"/>
    <x v="474"/>
    <x v="5"/>
    <x v="10"/>
  </r>
  <r>
    <x v="574"/>
    <x v="1"/>
    <x v="395"/>
    <x v="81"/>
    <x v="5"/>
    <x v="29"/>
    <x v="74"/>
    <x v="28"/>
    <x v="413"/>
    <x v="4"/>
    <x v="11"/>
  </r>
  <r>
    <x v="574"/>
    <x v="1"/>
    <x v="395"/>
    <x v="81"/>
    <x v="6"/>
    <x v="30"/>
    <x v="75"/>
    <x v="7"/>
    <x v="222"/>
    <x v="4"/>
    <x v="12"/>
  </r>
  <r>
    <x v="575"/>
    <x v="0"/>
    <x v="396"/>
    <x v="28"/>
    <x v="0"/>
    <x v="0"/>
    <x v="103"/>
    <x v="8"/>
    <x v="257"/>
    <x v="1"/>
    <x v="13"/>
  </r>
  <r>
    <x v="575"/>
    <x v="0"/>
    <x v="396"/>
    <x v="28"/>
    <x v="1"/>
    <x v="8"/>
    <x v="105"/>
    <x v="6"/>
    <x v="772"/>
    <x v="3"/>
    <x v="14"/>
  </r>
  <r>
    <x v="575"/>
    <x v="0"/>
    <x v="396"/>
    <x v="28"/>
    <x v="0"/>
    <x v="21"/>
    <x v="95"/>
    <x v="4"/>
    <x v="526"/>
    <x v="3"/>
    <x v="15"/>
  </r>
  <r>
    <x v="575"/>
    <x v="0"/>
    <x v="396"/>
    <x v="28"/>
    <x v="4"/>
    <x v="23"/>
    <x v="60"/>
    <x v="6"/>
    <x v="214"/>
    <x v="0"/>
    <x v="16"/>
  </r>
  <r>
    <x v="576"/>
    <x v="6"/>
    <x v="396"/>
    <x v="14"/>
    <x v="3"/>
    <x v="5"/>
    <x v="93"/>
    <x v="0"/>
    <x v="514"/>
    <x v="2"/>
    <x v="17"/>
  </r>
  <r>
    <x v="576"/>
    <x v="6"/>
    <x v="396"/>
    <x v="14"/>
    <x v="6"/>
    <x v="30"/>
    <x v="75"/>
    <x v="3"/>
    <x v="477"/>
    <x v="0"/>
    <x v="18"/>
  </r>
  <r>
    <x v="577"/>
    <x v="5"/>
    <x v="396"/>
    <x v="57"/>
    <x v="5"/>
    <x v="68"/>
    <x v="108"/>
    <x v="0"/>
    <x v="718"/>
    <x v="1"/>
    <x v="19"/>
  </r>
  <r>
    <x v="577"/>
    <x v="5"/>
    <x v="396"/>
    <x v="57"/>
    <x v="7"/>
    <x v="22"/>
    <x v="69"/>
    <x v="8"/>
    <x v="773"/>
    <x v="1"/>
    <x v="20"/>
  </r>
  <r>
    <x v="578"/>
    <x v="1"/>
    <x v="397"/>
    <x v="15"/>
    <x v="0"/>
    <x v="12"/>
    <x v="99"/>
    <x v="5"/>
    <x v="484"/>
    <x v="2"/>
    <x v="21"/>
  </r>
  <r>
    <x v="578"/>
    <x v="1"/>
    <x v="397"/>
    <x v="15"/>
    <x v="1"/>
    <x v="8"/>
    <x v="105"/>
    <x v="6"/>
    <x v="772"/>
    <x v="1"/>
    <x v="22"/>
  </r>
  <r>
    <x v="579"/>
    <x v="5"/>
    <x v="397"/>
    <x v="48"/>
    <x v="3"/>
    <x v="41"/>
    <x v="98"/>
    <x v="6"/>
    <x v="774"/>
    <x v="5"/>
    <x v="23"/>
  </r>
  <r>
    <x v="579"/>
    <x v="5"/>
    <x v="397"/>
    <x v="48"/>
    <x v="6"/>
    <x v="13"/>
    <x v="79"/>
    <x v="11"/>
    <x v="617"/>
    <x v="3"/>
    <x v="24"/>
  </r>
  <r>
    <x v="580"/>
    <x v="4"/>
    <x v="398"/>
    <x v="73"/>
    <x v="5"/>
    <x v="9"/>
    <x v="86"/>
    <x v="2"/>
    <x v="775"/>
    <x v="2"/>
    <x v="25"/>
  </r>
  <r>
    <x v="580"/>
    <x v="4"/>
    <x v="398"/>
    <x v="73"/>
    <x v="6"/>
    <x v="67"/>
    <x v="96"/>
    <x v="17"/>
    <x v="776"/>
    <x v="0"/>
    <x v="26"/>
  </r>
  <r>
    <x v="581"/>
    <x v="4"/>
    <x v="398"/>
    <x v="42"/>
    <x v="6"/>
    <x v="18"/>
    <x v="72"/>
    <x v="1"/>
    <x v="562"/>
    <x v="0"/>
    <x v="0"/>
  </r>
  <r>
    <x v="581"/>
    <x v="4"/>
    <x v="398"/>
    <x v="42"/>
    <x v="4"/>
    <x v="71"/>
    <x v="84"/>
    <x v="8"/>
    <x v="777"/>
    <x v="1"/>
    <x v="1"/>
  </r>
  <r>
    <x v="581"/>
    <x v="4"/>
    <x v="398"/>
    <x v="42"/>
    <x v="3"/>
    <x v="43"/>
    <x v="78"/>
    <x v="1"/>
    <x v="143"/>
    <x v="1"/>
    <x v="2"/>
  </r>
  <r>
    <x v="581"/>
    <x v="4"/>
    <x v="398"/>
    <x v="42"/>
    <x v="0"/>
    <x v="11"/>
    <x v="85"/>
    <x v="11"/>
    <x v="778"/>
    <x v="2"/>
    <x v="3"/>
  </r>
  <r>
    <x v="582"/>
    <x v="2"/>
    <x v="398"/>
    <x v="33"/>
    <x v="4"/>
    <x v="63"/>
    <x v="113"/>
    <x v="7"/>
    <x v="65"/>
    <x v="3"/>
    <x v="4"/>
  </r>
  <r>
    <x v="582"/>
    <x v="2"/>
    <x v="398"/>
    <x v="33"/>
    <x v="6"/>
    <x v="13"/>
    <x v="79"/>
    <x v="19"/>
    <x v="285"/>
    <x v="1"/>
    <x v="5"/>
  </r>
  <r>
    <x v="582"/>
    <x v="2"/>
    <x v="398"/>
    <x v="33"/>
    <x v="0"/>
    <x v="11"/>
    <x v="85"/>
    <x v="12"/>
    <x v="635"/>
    <x v="4"/>
    <x v="6"/>
  </r>
  <r>
    <x v="582"/>
    <x v="2"/>
    <x v="398"/>
    <x v="33"/>
    <x v="5"/>
    <x v="56"/>
    <x v="99"/>
    <x v="23"/>
    <x v="79"/>
    <x v="1"/>
    <x v="7"/>
  </r>
  <r>
    <x v="583"/>
    <x v="3"/>
    <x v="399"/>
    <x v="65"/>
    <x v="5"/>
    <x v="49"/>
    <x v="111"/>
    <x v="17"/>
    <x v="765"/>
    <x v="1"/>
    <x v="8"/>
  </r>
  <r>
    <x v="583"/>
    <x v="3"/>
    <x v="399"/>
    <x v="65"/>
    <x v="6"/>
    <x v="31"/>
    <x v="79"/>
    <x v="26"/>
    <x v="165"/>
    <x v="3"/>
    <x v="9"/>
  </r>
  <r>
    <x v="583"/>
    <x v="3"/>
    <x v="399"/>
    <x v="65"/>
    <x v="6"/>
    <x v="67"/>
    <x v="96"/>
    <x v="26"/>
    <x v="234"/>
    <x v="5"/>
    <x v="10"/>
  </r>
  <r>
    <x v="583"/>
    <x v="3"/>
    <x v="399"/>
    <x v="65"/>
    <x v="6"/>
    <x v="40"/>
    <x v="76"/>
    <x v="3"/>
    <x v="779"/>
    <x v="4"/>
    <x v="11"/>
  </r>
  <r>
    <x v="584"/>
    <x v="7"/>
    <x v="399"/>
    <x v="53"/>
    <x v="3"/>
    <x v="43"/>
    <x v="78"/>
    <x v="28"/>
    <x v="780"/>
    <x v="4"/>
    <x v="12"/>
  </r>
  <r>
    <x v="584"/>
    <x v="7"/>
    <x v="399"/>
    <x v="53"/>
    <x v="5"/>
    <x v="66"/>
    <x v="0"/>
    <x v="1"/>
    <x v="315"/>
    <x v="1"/>
    <x v="13"/>
  </r>
  <r>
    <x v="584"/>
    <x v="7"/>
    <x v="399"/>
    <x v="53"/>
    <x v="4"/>
    <x v="45"/>
    <x v="97"/>
    <x v="16"/>
    <x v="711"/>
    <x v="3"/>
    <x v="14"/>
  </r>
  <r>
    <x v="584"/>
    <x v="7"/>
    <x v="399"/>
    <x v="53"/>
    <x v="1"/>
    <x v="58"/>
    <x v="112"/>
    <x v="28"/>
    <x v="781"/>
    <x v="3"/>
    <x v="15"/>
  </r>
  <r>
    <x v="585"/>
    <x v="1"/>
    <x v="400"/>
    <x v="11"/>
    <x v="2"/>
    <x v="32"/>
    <x v="83"/>
    <x v="8"/>
    <x v="113"/>
    <x v="0"/>
    <x v="16"/>
  </r>
  <r>
    <x v="585"/>
    <x v="1"/>
    <x v="400"/>
    <x v="11"/>
    <x v="0"/>
    <x v="12"/>
    <x v="99"/>
    <x v="3"/>
    <x v="521"/>
    <x v="2"/>
    <x v="17"/>
  </r>
  <r>
    <x v="585"/>
    <x v="1"/>
    <x v="400"/>
    <x v="11"/>
    <x v="7"/>
    <x v="22"/>
    <x v="69"/>
    <x v="3"/>
    <x v="782"/>
    <x v="0"/>
    <x v="18"/>
  </r>
  <r>
    <x v="586"/>
    <x v="5"/>
    <x v="400"/>
    <x v="33"/>
    <x v="7"/>
    <x v="39"/>
    <x v="80"/>
    <x v="26"/>
    <x v="783"/>
    <x v="1"/>
    <x v="19"/>
  </r>
  <r>
    <x v="586"/>
    <x v="5"/>
    <x v="400"/>
    <x v="33"/>
    <x v="3"/>
    <x v="34"/>
    <x v="100"/>
    <x v="8"/>
    <x v="447"/>
    <x v="1"/>
    <x v="20"/>
  </r>
  <r>
    <x v="587"/>
    <x v="5"/>
    <x v="400"/>
    <x v="85"/>
    <x v="0"/>
    <x v="21"/>
    <x v="95"/>
    <x v="6"/>
    <x v="471"/>
    <x v="2"/>
    <x v="21"/>
  </r>
  <r>
    <x v="587"/>
    <x v="5"/>
    <x v="400"/>
    <x v="85"/>
    <x v="4"/>
    <x v="23"/>
    <x v="60"/>
    <x v="17"/>
    <x v="706"/>
    <x v="1"/>
    <x v="22"/>
  </r>
  <r>
    <x v="588"/>
    <x v="8"/>
    <x v="401"/>
    <x v="9"/>
    <x v="1"/>
    <x v="7"/>
    <x v="103"/>
    <x v="50"/>
    <x v="784"/>
    <x v="5"/>
    <x v="23"/>
  </r>
  <r>
    <x v="588"/>
    <x v="8"/>
    <x v="401"/>
    <x v="9"/>
    <x v="6"/>
    <x v="31"/>
    <x v="79"/>
    <x v="7"/>
    <x v="376"/>
    <x v="3"/>
    <x v="24"/>
  </r>
  <r>
    <x v="588"/>
    <x v="8"/>
    <x v="401"/>
    <x v="9"/>
    <x v="1"/>
    <x v="8"/>
    <x v="105"/>
    <x v="23"/>
    <x v="80"/>
    <x v="2"/>
    <x v="25"/>
  </r>
  <r>
    <x v="588"/>
    <x v="8"/>
    <x v="401"/>
    <x v="9"/>
    <x v="0"/>
    <x v="11"/>
    <x v="85"/>
    <x v="18"/>
    <x v="785"/>
    <x v="0"/>
    <x v="26"/>
  </r>
  <r>
    <x v="588"/>
    <x v="8"/>
    <x v="401"/>
    <x v="9"/>
    <x v="1"/>
    <x v="58"/>
    <x v="112"/>
    <x v="12"/>
    <x v="510"/>
    <x v="0"/>
    <x v="0"/>
  </r>
  <r>
    <x v="589"/>
    <x v="4"/>
    <x v="401"/>
    <x v="25"/>
    <x v="3"/>
    <x v="43"/>
    <x v="78"/>
    <x v="7"/>
    <x v="114"/>
    <x v="1"/>
    <x v="1"/>
  </r>
  <r>
    <x v="589"/>
    <x v="4"/>
    <x v="401"/>
    <x v="25"/>
    <x v="3"/>
    <x v="37"/>
    <x v="65"/>
    <x v="9"/>
    <x v="448"/>
    <x v="1"/>
    <x v="2"/>
  </r>
  <r>
    <x v="589"/>
    <x v="4"/>
    <x v="401"/>
    <x v="25"/>
    <x v="5"/>
    <x v="69"/>
    <x v="68"/>
    <x v="4"/>
    <x v="589"/>
    <x v="2"/>
    <x v="3"/>
  </r>
  <r>
    <x v="589"/>
    <x v="4"/>
    <x v="401"/>
    <x v="25"/>
    <x v="6"/>
    <x v="38"/>
    <x v="79"/>
    <x v="11"/>
    <x v="617"/>
    <x v="3"/>
    <x v="4"/>
  </r>
  <r>
    <x v="590"/>
    <x v="3"/>
    <x v="402"/>
    <x v="67"/>
    <x v="6"/>
    <x v="52"/>
    <x v="79"/>
    <x v="22"/>
    <x v="347"/>
    <x v="1"/>
    <x v="5"/>
  </r>
  <r>
    <x v="590"/>
    <x v="3"/>
    <x v="402"/>
    <x v="67"/>
    <x v="3"/>
    <x v="59"/>
    <x v="92"/>
    <x v="9"/>
    <x v="433"/>
    <x v="4"/>
    <x v="6"/>
  </r>
  <r>
    <x v="590"/>
    <x v="3"/>
    <x v="402"/>
    <x v="67"/>
    <x v="3"/>
    <x v="20"/>
    <x v="72"/>
    <x v="13"/>
    <x v="498"/>
    <x v="1"/>
    <x v="7"/>
  </r>
  <r>
    <x v="591"/>
    <x v="3"/>
    <x v="402"/>
    <x v="33"/>
    <x v="3"/>
    <x v="64"/>
    <x v="107"/>
    <x v="12"/>
    <x v="559"/>
    <x v="1"/>
    <x v="8"/>
  </r>
  <r>
    <x v="591"/>
    <x v="3"/>
    <x v="402"/>
    <x v="33"/>
    <x v="0"/>
    <x v="2"/>
    <x v="2"/>
    <x v="6"/>
    <x v="624"/>
    <x v="3"/>
    <x v="9"/>
  </r>
  <r>
    <x v="592"/>
    <x v="2"/>
    <x v="402"/>
    <x v="67"/>
    <x v="5"/>
    <x v="66"/>
    <x v="0"/>
    <x v="7"/>
    <x v="651"/>
    <x v="5"/>
    <x v="10"/>
  </r>
  <r>
    <x v="592"/>
    <x v="2"/>
    <x v="402"/>
    <x v="67"/>
    <x v="6"/>
    <x v="13"/>
    <x v="79"/>
    <x v="1"/>
    <x v="212"/>
    <x v="4"/>
    <x v="11"/>
  </r>
  <r>
    <x v="593"/>
    <x v="0"/>
    <x v="403"/>
    <x v="4"/>
    <x v="3"/>
    <x v="41"/>
    <x v="98"/>
    <x v="16"/>
    <x v="441"/>
    <x v="4"/>
    <x v="12"/>
  </r>
  <r>
    <x v="593"/>
    <x v="0"/>
    <x v="403"/>
    <x v="4"/>
    <x v="1"/>
    <x v="33"/>
    <x v="87"/>
    <x v="12"/>
    <x v="458"/>
    <x v="1"/>
    <x v="13"/>
  </r>
  <r>
    <x v="593"/>
    <x v="0"/>
    <x v="403"/>
    <x v="4"/>
    <x v="0"/>
    <x v="21"/>
    <x v="95"/>
    <x v="13"/>
    <x v="786"/>
    <x v="3"/>
    <x v="14"/>
  </r>
  <r>
    <x v="593"/>
    <x v="0"/>
    <x v="403"/>
    <x v="4"/>
    <x v="4"/>
    <x v="23"/>
    <x v="60"/>
    <x v="6"/>
    <x v="214"/>
    <x v="3"/>
    <x v="15"/>
  </r>
  <r>
    <x v="594"/>
    <x v="5"/>
    <x v="403"/>
    <x v="23"/>
    <x v="0"/>
    <x v="0"/>
    <x v="103"/>
    <x v="6"/>
    <x v="489"/>
    <x v="0"/>
    <x v="16"/>
  </r>
  <r>
    <x v="594"/>
    <x v="5"/>
    <x v="403"/>
    <x v="23"/>
    <x v="6"/>
    <x v="40"/>
    <x v="76"/>
    <x v="2"/>
    <x v="787"/>
    <x v="2"/>
    <x v="17"/>
  </r>
  <r>
    <x v="594"/>
    <x v="5"/>
    <x v="403"/>
    <x v="23"/>
    <x v="5"/>
    <x v="56"/>
    <x v="99"/>
    <x v="8"/>
    <x v="189"/>
    <x v="0"/>
    <x v="18"/>
  </r>
  <r>
    <x v="594"/>
    <x v="5"/>
    <x v="403"/>
    <x v="23"/>
    <x v="6"/>
    <x v="30"/>
    <x v="75"/>
    <x v="0"/>
    <x v="212"/>
    <x v="1"/>
    <x v="19"/>
  </r>
  <r>
    <x v="595"/>
    <x v="2"/>
    <x v="404"/>
    <x v="3"/>
    <x v="2"/>
    <x v="4"/>
    <x v="106"/>
    <x v="22"/>
    <x v="788"/>
    <x v="1"/>
    <x v="20"/>
  </r>
  <r>
    <x v="596"/>
    <x v="6"/>
    <x v="404"/>
    <x v="54"/>
    <x v="1"/>
    <x v="7"/>
    <x v="103"/>
    <x v="5"/>
    <x v="51"/>
    <x v="2"/>
    <x v="21"/>
  </r>
  <r>
    <x v="597"/>
    <x v="6"/>
    <x v="404"/>
    <x v="21"/>
    <x v="1"/>
    <x v="70"/>
    <x v="110"/>
    <x v="21"/>
    <x v="491"/>
    <x v="1"/>
    <x v="22"/>
  </r>
  <r>
    <x v="597"/>
    <x v="6"/>
    <x v="404"/>
    <x v="21"/>
    <x v="6"/>
    <x v="31"/>
    <x v="79"/>
    <x v="9"/>
    <x v="263"/>
    <x v="5"/>
    <x v="23"/>
  </r>
  <r>
    <x v="597"/>
    <x v="6"/>
    <x v="404"/>
    <x v="21"/>
    <x v="1"/>
    <x v="1"/>
    <x v="0"/>
    <x v="10"/>
    <x v="97"/>
    <x v="3"/>
    <x v="24"/>
  </r>
  <r>
    <x v="597"/>
    <x v="6"/>
    <x v="404"/>
    <x v="21"/>
    <x v="3"/>
    <x v="64"/>
    <x v="107"/>
    <x v="18"/>
    <x v="608"/>
    <x v="2"/>
    <x v="25"/>
  </r>
  <r>
    <x v="597"/>
    <x v="6"/>
    <x v="404"/>
    <x v="21"/>
    <x v="1"/>
    <x v="58"/>
    <x v="112"/>
    <x v="33"/>
    <x v="426"/>
    <x v="0"/>
    <x v="26"/>
  </r>
  <r>
    <x v="598"/>
    <x v="7"/>
    <x v="405"/>
    <x v="4"/>
    <x v="4"/>
    <x v="62"/>
    <x v="82"/>
    <x v="11"/>
    <x v="789"/>
    <x v="0"/>
    <x v="0"/>
  </r>
  <r>
    <x v="598"/>
    <x v="7"/>
    <x v="405"/>
    <x v="4"/>
    <x v="6"/>
    <x v="30"/>
    <x v="75"/>
    <x v="12"/>
    <x v="263"/>
    <x v="1"/>
    <x v="1"/>
  </r>
  <r>
    <x v="598"/>
    <x v="7"/>
    <x v="405"/>
    <x v="4"/>
    <x v="2"/>
    <x v="17"/>
    <x v="11"/>
    <x v="8"/>
    <x v="14"/>
    <x v="1"/>
    <x v="2"/>
  </r>
  <r>
    <x v="599"/>
    <x v="2"/>
    <x v="405"/>
    <x v="45"/>
    <x v="6"/>
    <x v="52"/>
    <x v="79"/>
    <x v="32"/>
    <x v="99"/>
    <x v="2"/>
    <x v="3"/>
  </r>
  <r>
    <x v="599"/>
    <x v="2"/>
    <x v="405"/>
    <x v="45"/>
    <x v="5"/>
    <x v="49"/>
    <x v="111"/>
    <x v="0"/>
    <x v="370"/>
    <x v="3"/>
    <x v="4"/>
  </r>
  <r>
    <x v="599"/>
    <x v="2"/>
    <x v="405"/>
    <x v="45"/>
    <x v="3"/>
    <x v="28"/>
    <x v="102"/>
    <x v="18"/>
    <x v="790"/>
    <x v="1"/>
    <x v="5"/>
  </r>
  <r>
    <x v="599"/>
    <x v="2"/>
    <x v="405"/>
    <x v="45"/>
    <x v="3"/>
    <x v="73"/>
    <x v="68"/>
    <x v="20"/>
    <x v="791"/>
    <x v="4"/>
    <x v="6"/>
  </r>
  <r>
    <x v="599"/>
    <x v="2"/>
    <x v="405"/>
    <x v="45"/>
    <x v="0"/>
    <x v="11"/>
    <x v="85"/>
    <x v="29"/>
    <x v="792"/>
    <x v="1"/>
    <x v="7"/>
  </r>
  <r>
    <x v="599"/>
    <x v="2"/>
    <x v="405"/>
    <x v="45"/>
    <x v="0"/>
    <x v="42"/>
    <x v="109"/>
    <x v="38"/>
    <x v="793"/>
    <x v="1"/>
    <x v="8"/>
  </r>
  <r>
    <x v="600"/>
    <x v="8"/>
    <x v="406"/>
    <x v="72"/>
    <x v="4"/>
    <x v="25"/>
    <x v="114"/>
    <x v="12"/>
    <x v="794"/>
    <x v="3"/>
    <x v="9"/>
  </r>
  <r>
    <x v="600"/>
    <x v="8"/>
    <x v="406"/>
    <x v="72"/>
    <x v="7"/>
    <x v="76"/>
    <x v="88"/>
    <x v="28"/>
    <x v="795"/>
    <x v="5"/>
    <x v="10"/>
  </r>
  <r>
    <x v="601"/>
    <x v="4"/>
    <x v="406"/>
    <x v="44"/>
    <x v="4"/>
    <x v="57"/>
    <x v="11"/>
    <x v="41"/>
    <x v="520"/>
    <x v="4"/>
    <x v="11"/>
  </r>
  <r>
    <x v="601"/>
    <x v="4"/>
    <x v="406"/>
    <x v="44"/>
    <x v="5"/>
    <x v="68"/>
    <x v="108"/>
    <x v="27"/>
    <x v="796"/>
    <x v="4"/>
    <x v="12"/>
  </r>
  <r>
    <x v="602"/>
    <x v="5"/>
    <x v="406"/>
    <x v="3"/>
    <x v="5"/>
    <x v="66"/>
    <x v="0"/>
    <x v="8"/>
    <x v="435"/>
    <x v="1"/>
    <x v="13"/>
  </r>
  <r>
    <x v="602"/>
    <x v="5"/>
    <x v="406"/>
    <x v="3"/>
    <x v="0"/>
    <x v="10"/>
    <x v="91"/>
    <x v="22"/>
    <x v="797"/>
    <x v="3"/>
    <x v="14"/>
  </r>
  <r>
    <x v="602"/>
    <x v="5"/>
    <x v="406"/>
    <x v="3"/>
    <x v="6"/>
    <x v="30"/>
    <x v="75"/>
    <x v="12"/>
    <x v="263"/>
    <x v="3"/>
    <x v="15"/>
  </r>
  <r>
    <x v="603"/>
    <x v="0"/>
    <x v="407"/>
    <x v="29"/>
    <x v="6"/>
    <x v="18"/>
    <x v="72"/>
    <x v="2"/>
    <x v="633"/>
    <x v="0"/>
    <x v="16"/>
  </r>
  <r>
    <x v="603"/>
    <x v="0"/>
    <x v="407"/>
    <x v="29"/>
    <x v="5"/>
    <x v="66"/>
    <x v="0"/>
    <x v="1"/>
    <x v="315"/>
    <x v="2"/>
    <x v="17"/>
  </r>
  <r>
    <x v="603"/>
    <x v="0"/>
    <x v="407"/>
    <x v="29"/>
    <x v="1"/>
    <x v="8"/>
    <x v="105"/>
    <x v="1"/>
    <x v="798"/>
    <x v="0"/>
    <x v="18"/>
  </r>
  <r>
    <x v="603"/>
    <x v="0"/>
    <x v="407"/>
    <x v="29"/>
    <x v="0"/>
    <x v="21"/>
    <x v="95"/>
    <x v="10"/>
    <x v="683"/>
    <x v="1"/>
    <x v="19"/>
  </r>
  <r>
    <x v="604"/>
    <x v="6"/>
    <x v="407"/>
    <x v="13"/>
    <x v="6"/>
    <x v="18"/>
    <x v="72"/>
    <x v="6"/>
    <x v="500"/>
    <x v="1"/>
    <x v="20"/>
  </r>
  <r>
    <x v="604"/>
    <x v="6"/>
    <x v="407"/>
    <x v="13"/>
    <x v="7"/>
    <x v="35"/>
    <x v="101"/>
    <x v="7"/>
    <x v="9"/>
    <x v="2"/>
    <x v="21"/>
  </r>
  <r>
    <x v="604"/>
    <x v="6"/>
    <x v="407"/>
    <x v="13"/>
    <x v="5"/>
    <x v="29"/>
    <x v="74"/>
    <x v="13"/>
    <x v="799"/>
    <x v="1"/>
    <x v="22"/>
  </r>
  <r>
    <x v="605"/>
    <x v="4"/>
    <x v="408"/>
    <x v="76"/>
    <x v="3"/>
    <x v="59"/>
    <x v="92"/>
    <x v="1"/>
    <x v="549"/>
    <x v="5"/>
    <x v="23"/>
  </r>
  <r>
    <x v="606"/>
    <x v="3"/>
    <x v="408"/>
    <x v="9"/>
    <x v="3"/>
    <x v="41"/>
    <x v="98"/>
    <x v="30"/>
    <x v="800"/>
    <x v="3"/>
    <x v="24"/>
  </r>
  <r>
    <x v="606"/>
    <x v="3"/>
    <x v="408"/>
    <x v="9"/>
    <x v="3"/>
    <x v="43"/>
    <x v="78"/>
    <x v="14"/>
    <x v="223"/>
    <x v="2"/>
    <x v="25"/>
  </r>
  <r>
    <x v="607"/>
    <x v="3"/>
    <x v="408"/>
    <x v="37"/>
    <x v="5"/>
    <x v="19"/>
    <x v="89"/>
    <x v="13"/>
    <x v="430"/>
    <x v="0"/>
    <x v="26"/>
  </r>
  <r>
    <x v="607"/>
    <x v="3"/>
    <x v="408"/>
    <x v="37"/>
    <x v="0"/>
    <x v="12"/>
    <x v="99"/>
    <x v="31"/>
    <x v="705"/>
    <x v="0"/>
    <x v="0"/>
  </r>
  <r>
    <x v="607"/>
    <x v="3"/>
    <x v="408"/>
    <x v="37"/>
    <x v="1"/>
    <x v="33"/>
    <x v="87"/>
    <x v="23"/>
    <x v="402"/>
    <x v="1"/>
    <x v="1"/>
  </r>
  <r>
    <x v="607"/>
    <x v="3"/>
    <x v="408"/>
    <x v="37"/>
    <x v="4"/>
    <x v="6"/>
    <x v="71"/>
    <x v="6"/>
    <x v="642"/>
    <x v="1"/>
    <x v="2"/>
  </r>
  <r>
    <x v="608"/>
    <x v="3"/>
    <x v="409"/>
    <x v="59"/>
    <x v="6"/>
    <x v="18"/>
    <x v="72"/>
    <x v="8"/>
    <x v="589"/>
    <x v="2"/>
    <x v="3"/>
  </r>
  <r>
    <x v="608"/>
    <x v="3"/>
    <x v="409"/>
    <x v="59"/>
    <x v="1"/>
    <x v="1"/>
    <x v="0"/>
    <x v="8"/>
    <x v="435"/>
    <x v="3"/>
    <x v="4"/>
  </r>
  <r>
    <x v="609"/>
    <x v="6"/>
    <x v="409"/>
    <x v="25"/>
    <x v="4"/>
    <x v="57"/>
    <x v="11"/>
    <x v="12"/>
    <x v="79"/>
    <x v="1"/>
    <x v="5"/>
  </r>
  <r>
    <x v="609"/>
    <x v="6"/>
    <x v="409"/>
    <x v="25"/>
    <x v="5"/>
    <x v="68"/>
    <x v="108"/>
    <x v="5"/>
    <x v="605"/>
    <x v="4"/>
    <x v="6"/>
  </r>
  <r>
    <x v="609"/>
    <x v="6"/>
    <x v="409"/>
    <x v="25"/>
    <x v="7"/>
    <x v="39"/>
    <x v="80"/>
    <x v="1"/>
    <x v="547"/>
    <x v="1"/>
    <x v="7"/>
  </r>
  <r>
    <x v="610"/>
    <x v="7"/>
    <x v="410"/>
    <x v="88"/>
    <x v="2"/>
    <x v="32"/>
    <x v="83"/>
    <x v="2"/>
    <x v="65"/>
    <x v="1"/>
    <x v="8"/>
  </r>
  <r>
    <x v="610"/>
    <x v="7"/>
    <x v="410"/>
    <x v="88"/>
    <x v="5"/>
    <x v="24"/>
    <x v="90"/>
    <x v="1"/>
    <x v="801"/>
    <x v="3"/>
    <x v="9"/>
  </r>
  <r>
    <x v="610"/>
    <x v="7"/>
    <x v="410"/>
    <x v="88"/>
    <x v="6"/>
    <x v="30"/>
    <x v="75"/>
    <x v="22"/>
    <x v="143"/>
    <x v="5"/>
    <x v="10"/>
  </r>
  <r>
    <x v="611"/>
    <x v="5"/>
    <x v="410"/>
    <x v="17"/>
    <x v="6"/>
    <x v="15"/>
    <x v="64"/>
    <x v="4"/>
    <x v="212"/>
    <x v="4"/>
    <x v="11"/>
  </r>
  <r>
    <x v="611"/>
    <x v="5"/>
    <x v="410"/>
    <x v="17"/>
    <x v="7"/>
    <x v="55"/>
    <x v="67"/>
    <x v="5"/>
    <x v="802"/>
    <x v="4"/>
    <x v="12"/>
  </r>
  <r>
    <x v="611"/>
    <x v="5"/>
    <x v="410"/>
    <x v="17"/>
    <x v="1"/>
    <x v="58"/>
    <x v="112"/>
    <x v="12"/>
    <x v="510"/>
    <x v="1"/>
    <x v="13"/>
  </r>
  <r>
    <x v="612"/>
    <x v="3"/>
    <x v="410"/>
    <x v="86"/>
    <x v="2"/>
    <x v="4"/>
    <x v="106"/>
    <x v="28"/>
    <x v="525"/>
    <x v="3"/>
    <x v="14"/>
  </r>
  <r>
    <x v="612"/>
    <x v="3"/>
    <x v="410"/>
    <x v="86"/>
    <x v="6"/>
    <x v="38"/>
    <x v="79"/>
    <x v="8"/>
    <x v="41"/>
    <x v="3"/>
    <x v="15"/>
  </r>
  <r>
    <x v="613"/>
    <x v="2"/>
    <x v="411"/>
    <x v="19"/>
    <x v="7"/>
    <x v="35"/>
    <x v="101"/>
    <x v="10"/>
    <x v="803"/>
    <x v="0"/>
    <x v="16"/>
  </r>
  <r>
    <x v="613"/>
    <x v="2"/>
    <x v="411"/>
    <x v="19"/>
    <x v="3"/>
    <x v="59"/>
    <x v="92"/>
    <x v="8"/>
    <x v="136"/>
    <x v="2"/>
    <x v="17"/>
  </r>
  <r>
    <x v="613"/>
    <x v="2"/>
    <x v="411"/>
    <x v="19"/>
    <x v="5"/>
    <x v="27"/>
    <x v="11"/>
    <x v="4"/>
    <x v="62"/>
    <x v="0"/>
    <x v="18"/>
  </r>
  <r>
    <x v="613"/>
    <x v="2"/>
    <x v="411"/>
    <x v="19"/>
    <x v="0"/>
    <x v="10"/>
    <x v="91"/>
    <x v="5"/>
    <x v="804"/>
    <x v="1"/>
    <x v="19"/>
  </r>
  <r>
    <x v="613"/>
    <x v="2"/>
    <x v="411"/>
    <x v="19"/>
    <x v="5"/>
    <x v="29"/>
    <x v="74"/>
    <x v="28"/>
    <x v="413"/>
    <x v="1"/>
    <x v="20"/>
  </r>
  <r>
    <x v="614"/>
    <x v="6"/>
    <x v="411"/>
    <x v="26"/>
    <x v="0"/>
    <x v="0"/>
    <x v="103"/>
    <x v="9"/>
    <x v="600"/>
    <x v="2"/>
    <x v="21"/>
  </r>
  <r>
    <x v="614"/>
    <x v="6"/>
    <x v="411"/>
    <x v="26"/>
    <x v="1"/>
    <x v="65"/>
    <x v="94"/>
    <x v="26"/>
    <x v="95"/>
    <x v="1"/>
    <x v="22"/>
  </r>
  <r>
    <x v="615"/>
    <x v="2"/>
    <x v="412"/>
    <x v="8"/>
    <x v="6"/>
    <x v="52"/>
    <x v="79"/>
    <x v="8"/>
    <x v="41"/>
    <x v="5"/>
    <x v="23"/>
  </r>
  <r>
    <x v="615"/>
    <x v="2"/>
    <x v="412"/>
    <x v="8"/>
    <x v="3"/>
    <x v="64"/>
    <x v="107"/>
    <x v="0"/>
    <x v="525"/>
    <x v="3"/>
    <x v="24"/>
  </r>
  <r>
    <x v="616"/>
    <x v="2"/>
    <x v="412"/>
    <x v="55"/>
    <x v="6"/>
    <x v="31"/>
    <x v="79"/>
    <x v="22"/>
    <x v="347"/>
    <x v="2"/>
    <x v="25"/>
  </r>
  <r>
    <x v="616"/>
    <x v="2"/>
    <x v="412"/>
    <x v="55"/>
    <x v="6"/>
    <x v="51"/>
    <x v="0"/>
    <x v="6"/>
    <x v="362"/>
    <x v="0"/>
    <x v="26"/>
  </r>
  <r>
    <x v="617"/>
    <x v="7"/>
    <x v="412"/>
    <x v="21"/>
    <x v="6"/>
    <x v="67"/>
    <x v="96"/>
    <x v="18"/>
    <x v="805"/>
    <x v="0"/>
    <x v="0"/>
  </r>
  <r>
    <x v="617"/>
    <x v="7"/>
    <x v="412"/>
    <x v="21"/>
    <x v="6"/>
    <x v="13"/>
    <x v="79"/>
    <x v="32"/>
    <x v="99"/>
    <x v="1"/>
    <x v="1"/>
  </r>
  <r>
    <x v="618"/>
    <x v="0"/>
    <x v="413"/>
    <x v="25"/>
    <x v="6"/>
    <x v="18"/>
    <x v="72"/>
    <x v="11"/>
    <x v="578"/>
    <x v="1"/>
    <x v="2"/>
  </r>
  <r>
    <x v="618"/>
    <x v="0"/>
    <x v="413"/>
    <x v="25"/>
    <x v="6"/>
    <x v="15"/>
    <x v="64"/>
    <x v="7"/>
    <x v="806"/>
    <x v="2"/>
    <x v="3"/>
  </r>
  <r>
    <x v="618"/>
    <x v="0"/>
    <x v="413"/>
    <x v="25"/>
    <x v="3"/>
    <x v="34"/>
    <x v="100"/>
    <x v="4"/>
    <x v="807"/>
    <x v="3"/>
    <x v="4"/>
  </r>
  <r>
    <x v="619"/>
    <x v="1"/>
    <x v="413"/>
    <x v="38"/>
    <x v="7"/>
    <x v="22"/>
    <x v="69"/>
    <x v="28"/>
    <x v="693"/>
    <x v="1"/>
    <x v="5"/>
  </r>
  <r>
    <x v="620"/>
    <x v="8"/>
    <x v="414"/>
    <x v="62"/>
    <x v="5"/>
    <x v="68"/>
    <x v="108"/>
    <x v="8"/>
    <x v="727"/>
    <x v="4"/>
    <x v="6"/>
  </r>
  <r>
    <x v="620"/>
    <x v="8"/>
    <x v="414"/>
    <x v="62"/>
    <x v="6"/>
    <x v="31"/>
    <x v="79"/>
    <x v="12"/>
    <x v="494"/>
    <x v="1"/>
    <x v="7"/>
  </r>
  <r>
    <x v="620"/>
    <x v="8"/>
    <x v="414"/>
    <x v="62"/>
    <x v="5"/>
    <x v="14"/>
    <x v="52"/>
    <x v="10"/>
    <x v="175"/>
    <x v="1"/>
    <x v="8"/>
  </r>
  <r>
    <x v="621"/>
    <x v="0"/>
    <x v="414"/>
    <x v="56"/>
    <x v="6"/>
    <x v="52"/>
    <x v="79"/>
    <x v="4"/>
    <x v="210"/>
    <x v="3"/>
    <x v="9"/>
  </r>
  <r>
    <x v="621"/>
    <x v="0"/>
    <x v="414"/>
    <x v="56"/>
    <x v="0"/>
    <x v="0"/>
    <x v="103"/>
    <x v="1"/>
    <x v="362"/>
    <x v="5"/>
    <x v="10"/>
  </r>
  <r>
    <x v="621"/>
    <x v="0"/>
    <x v="414"/>
    <x v="56"/>
    <x v="1"/>
    <x v="70"/>
    <x v="110"/>
    <x v="13"/>
    <x v="263"/>
    <x v="4"/>
    <x v="11"/>
  </r>
  <r>
    <x v="621"/>
    <x v="0"/>
    <x v="414"/>
    <x v="56"/>
    <x v="5"/>
    <x v="56"/>
    <x v="99"/>
    <x v="8"/>
    <x v="189"/>
    <x v="4"/>
    <x v="12"/>
  </r>
  <r>
    <x v="622"/>
    <x v="0"/>
    <x v="414"/>
    <x v="63"/>
    <x v="6"/>
    <x v="31"/>
    <x v="79"/>
    <x v="28"/>
    <x v="17"/>
    <x v="1"/>
    <x v="13"/>
  </r>
  <r>
    <x v="622"/>
    <x v="0"/>
    <x v="414"/>
    <x v="63"/>
    <x v="2"/>
    <x v="4"/>
    <x v="106"/>
    <x v="17"/>
    <x v="808"/>
    <x v="3"/>
    <x v="14"/>
  </r>
  <r>
    <x v="623"/>
    <x v="4"/>
    <x v="415"/>
    <x v="48"/>
    <x v="4"/>
    <x v="63"/>
    <x v="113"/>
    <x v="13"/>
    <x v="136"/>
    <x v="3"/>
    <x v="15"/>
  </r>
  <r>
    <x v="623"/>
    <x v="4"/>
    <x v="415"/>
    <x v="48"/>
    <x v="5"/>
    <x v="19"/>
    <x v="89"/>
    <x v="0"/>
    <x v="530"/>
    <x v="0"/>
    <x v="16"/>
  </r>
  <r>
    <x v="623"/>
    <x v="4"/>
    <x v="415"/>
    <x v="48"/>
    <x v="7"/>
    <x v="35"/>
    <x v="101"/>
    <x v="16"/>
    <x v="194"/>
    <x v="2"/>
    <x v="17"/>
  </r>
  <r>
    <x v="624"/>
    <x v="0"/>
    <x v="415"/>
    <x v="36"/>
    <x v="7"/>
    <x v="16"/>
    <x v="28"/>
    <x v="1"/>
    <x v="49"/>
    <x v="0"/>
    <x v="18"/>
  </r>
  <r>
    <x v="624"/>
    <x v="0"/>
    <x v="415"/>
    <x v="36"/>
    <x v="5"/>
    <x v="29"/>
    <x v="74"/>
    <x v="8"/>
    <x v="505"/>
    <x v="1"/>
    <x v="19"/>
  </r>
  <r>
    <x v="624"/>
    <x v="0"/>
    <x v="415"/>
    <x v="36"/>
    <x v="1"/>
    <x v="58"/>
    <x v="112"/>
    <x v="6"/>
    <x v="647"/>
    <x v="1"/>
    <x v="20"/>
  </r>
  <r>
    <x v="624"/>
    <x v="0"/>
    <x v="415"/>
    <x v="36"/>
    <x v="4"/>
    <x v="6"/>
    <x v="71"/>
    <x v="11"/>
    <x v="614"/>
    <x v="2"/>
    <x v="21"/>
  </r>
  <r>
    <x v="625"/>
    <x v="2"/>
    <x v="416"/>
    <x v="83"/>
    <x v="5"/>
    <x v="27"/>
    <x v="11"/>
    <x v="8"/>
    <x v="14"/>
    <x v="1"/>
    <x v="22"/>
  </r>
  <r>
    <x v="625"/>
    <x v="2"/>
    <x v="416"/>
    <x v="83"/>
    <x v="2"/>
    <x v="44"/>
    <x v="66"/>
    <x v="28"/>
    <x v="416"/>
    <x v="5"/>
    <x v="23"/>
  </r>
  <r>
    <x v="626"/>
    <x v="0"/>
    <x v="416"/>
    <x v="36"/>
    <x v="3"/>
    <x v="41"/>
    <x v="98"/>
    <x v="1"/>
    <x v="174"/>
    <x v="3"/>
    <x v="24"/>
  </r>
  <r>
    <x v="627"/>
    <x v="2"/>
    <x v="416"/>
    <x v="25"/>
    <x v="5"/>
    <x v="49"/>
    <x v="111"/>
    <x v="9"/>
    <x v="787"/>
    <x v="2"/>
    <x v="25"/>
  </r>
  <r>
    <x v="627"/>
    <x v="2"/>
    <x v="416"/>
    <x v="25"/>
    <x v="5"/>
    <x v="69"/>
    <x v="68"/>
    <x v="11"/>
    <x v="406"/>
    <x v="0"/>
    <x v="26"/>
  </r>
  <r>
    <x v="627"/>
    <x v="2"/>
    <x v="416"/>
    <x v="25"/>
    <x v="5"/>
    <x v="14"/>
    <x v="52"/>
    <x v="6"/>
    <x v="79"/>
    <x v="0"/>
    <x v="0"/>
  </r>
  <r>
    <x v="628"/>
    <x v="8"/>
    <x v="417"/>
    <x v="48"/>
    <x v="3"/>
    <x v="54"/>
    <x v="27"/>
    <x v="11"/>
    <x v="37"/>
    <x v="1"/>
    <x v="1"/>
  </r>
  <r>
    <x v="628"/>
    <x v="8"/>
    <x v="417"/>
    <x v="48"/>
    <x v="1"/>
    <x v="58"/>
    <x v="112"/>
    <x v="8"/>
    <x v="809"/>
    <x v="1"/>
    <x v="2"/>
  </r>
  <r>
    <x v="629"/>
    <x v="5"/>
    <x v="417"/>
    <x v="29"/>
    <x v="5"/>
    <x v="19"/>
    <x v="89"/>
    <x v="12"/>
    <x v="504"/>
    <x v="2"/>
    <x v="3"/>
  </r>
  <r>
    <x v="629"/>
    <x v="5"/>
    <x v="417"/>
    <x v="29"/>
    <x v="3"/>
    <x v="59"/>
    <x v="92"/>
    <x v="9"/>
    <x v="433"/>
    <x v="3"/>
    <x v="4"/>
  </r>
  <r>
    <x v="630"/>
    <x v="2"/>
    <x v="418"/>
    <x v="21"/>
    <x v="5"/>
    <x v="9"/>
    <x v="86"/>
    <x v="8"/>
    <x v="645"/>
    <x v="1"/>
    <x v="5"/>
  </r>
  <r>
    <x v="631"/>
    <x v="3"/>
    <x v="418"/>
    <x v="83"/>
    <x v="3"/>
    <x v="37"/>
    <x v="65"/>
    <x v="0"/>
    <x v="760"/>
    <x v="4"/>
    <x v="6"/>
  </r>
  <r>
    <x v="631"/>
    <x v="3"/>
    <x v="418"/>
    <x v="83"/>
    <x v="4"/>
    <x v="6"/>
    <x v="71"/>
    <x v="1"/>
    <x v="644"/>
    <x v="1"/>
    <x v="7"/>
  </r>
  <r>
    <x v="631"/>
    <x v="3"/>
    <x v="418"/>
    <x v="83"/>
    <x v="6"/>
    <x v="38"/>
    <x v="79"/>
    <x v="1"/>
    <x v="212"/>
    <x v="1"/>
    <x v="8"/>
  </r>
  <r>
    <x v="632"/>
    <x v="8"/>
    <x v="418"/>
    <x v="14"/>
    <x v="1"/>
    <x v="70"/>
    <x v="110"/>
    <x v="12"/>
    <x v="619"/>
    <x v="3"/>
    <x v="9"/>
  </r>
  <r>
    <x v="632"/>
    <x v="8"/>
    <x v="418"/>
    <x v="14"/>
    <x v="4"/>
    <x v="75"/>
    <x v="73"/>
    <x v="12"/>
    <x v="769"/>
    <x v="5"/>
    <x v="10"/>
  </r>
  <r>
    <x v="632"/>
    <x v="8"/>
    <x v="418"/>
    <x v="14"/>
    <x v="6"/>
    <x v="30"/>
    <x v="75"/>
    <x v="13"/>
    <x v="524"/>
    <x v="4"/>
    <x v="11"/>
  </r>
  <r>
    <x v="633"/>
    <x v="2"/>
    <x v="419"/>
    <x v="78"/>
    <x v="3"/>
    <x v="47"/>
    <x v="75"/>
    <x v="1"/>
    <x v="65"/>
    <x v="4"/>
    <x v="12"/>
  </r>
  <r>
    <x v="634"/>
    <x v="2"/>
    <x v="419"/>
    <x v="45"/>
    <x v="1"/>
    <x v="1"/>
    <x v="0"/>
    <x v="9"/>
    <x v="382"/>
    <x v="1"/>
    <x v="13"/>
  </r>
  <r>
    <x v="634"/>
    <x v="2"/>
    <x v="419"/>
    <x v="45"/>
    <x v="5"/>
    <x v="14"/>
    <x v="52"/>
    <x v="8"/>
    <x v="62"/>
    <x v="3"/>
    <x v="14"/>
  </r>
  <r>
    <x v="634"/>
    <x v="2"/>
    <x v="419"/>
    <x v="45"/>
    <x v="7"/>
    <x v="55"/>
    <x v="67"/>
    <x v="39"/>
    <x v="810"/>
    <x v="3"/>
    <x v="15"/>
  </r>
  <r>
    <x v="635"/>
    <x v="6"/>
    <x v="420"/>
    <x v="38"/>
    <x v="6"/>
    <x v="15"/>
    <x v="64"/>
    <x v="26"/>
    <x v="114"/>
    <x v="0"/>
    <x v="16"/>
  </r>
  <r>
    <x v="636"/>
    <x v="2"/>
    <x v="420"/>
    <x v="82"/>
    <x v="5"/>
    <x v="27"/>
    <x v="11"/>
    <x v="4"/>
    <x v="62"/>
    <x v="2"/>
    <x v="17"/>
  </r>
  <r>
    <x v="636"/>
    <x v="2"/>
    <x v="420"/>
    <x v="82"/>
    <x v="1"/>
    <x v="33"/>
    <x v="87"/>
    <x v="11"/>
    <x v="249"/>
    <x v="0"/>
    <x v="18"/>
  </r>
  <r>
    <x v="636"/>
    <x v="2"/>
    <x v="420"/>
    <x v="82"/>
    <x v="4"/>
    <x v="6"/>
    <x v="71"/>
    <x v="0"/>
    <x v="564"/>
    <x v="1"/>
    <x v="19"/>
  </r>
  <r>
    <x v="637"/>
    <x v="1"/>
    <x v="420"/>
    <x v="4"/>
    <x v="6"/>
    <x v="18"/>
    <x v="72"/>
    <x v="8"/>
    <x v="589"/>
    <x v="1"/>
    <x v="20"/>
  </r>
  <r>
    <x v="637"/>
    <x v="1"/>
    <x v="420"/>
    <x v="4"/>
    <x v="6"/>
    <x v="15"/>
    <x v="64"/>
    <x v="0"/>
    <x v="17"/>
    <x v="2"/>
    <x v="21"/>
  </r>
  <r>
    <x v="637"/>
    <x v="1"/>
    <x v="420"/>
    <x v="4"/>
    <x v="6"/>
    <x v="30"/>
    <x v="75"/>
    <x v="12"/>
    <x v="263"/>
    <x v="1"/>
    <x v="22"/>
  </r>
  <r>
    <x v="637"/>
    <x v="1"/>
    <x v="420"/>
    <x v="4"/>
    <x v="4"/>
    <x v="23"/>
    <x v="60"/>
    <x v="9"/>
    <x v="372"/>
    <x v="5"/>
    <x v="23"/>
  </r>
  <r>
    <x v="638"/>
    <x v="5"/>
    <x v="421"/>
    <x v="2"/>
    <x v="3"/>
    <x v="41"/>
    <x v="98"/>
    <x v="21"/>
    <x v="580"/>
    <x v="3"/>
    <x v="24"/>
  </r>
  <r>
    <x v="638"/>
    <x v="5"/>
    <x v="421"/>
    <x v="2"/>
    <x v="0"/>
    <x v="12"/>
    <x v="99"/>
    <x v="5"/>
    <x v="484"/>
    <x v="2"/>
    <x v="25"/>
  </r>
  <r>
    <x v="638"/>
    <x v="5"/>
    <x v="421"/>
    <x v="2"/>
    <x v="4"/>
    <x v="23"/>
    <x v="60"/>
    <x v="4"/>
    <x v="322"/>
    <x v="0"/>
    <x v="26"/>
  </r>
  <r>
    <x v="639"/>
    <x v="6"/>
    <x v="421"/>
    <x v="60"/>
    <x v="5"/>
    <x v="66"/>
    <x v="0"/>
    <x v="2"/>
    <x v="596"/>
    <x v="0"/>
    <x v="0"/>
  </r>
  <r>
    <x v="640"/>
    <x v="5"/>
    <x v="422"/>
    <x v="36"/>
    <x v="6"/>
    <x v="18"/>
    <x v="72"/>
    <x v="8"/>
    <x v="589"/>
    <x v="1"/>
    <x v="1"/>
  </r>
  <r>
    <x v="640"/>
    <x v="5"/>
    <x v="422"/>
    <x v="36"/>
    <x v="5"/>
    <x v="56"/>
    <x v="99"/>
    <x v="27"/>
    <x v="583"/>
    <x v="1"/>
    <x v="2"/>
  </r>
  <r>
    <x v="641"/>
    <x v="4"/>
    <x v="422"/>
    <x v="13"/>
    <x v="0"/>
    <x v="0"/>
    <x v="103"/>
    <x v="4"/>
    <x v="175"/>
    <x v="2"/>
    <x v="3"/>
  </r>
  <r>
    <x v="641"/>
    <x v="4"/>
    <x v="422"/>
    <x v="13"/>
    <x v="6"/>
    <x v="67"/>
    <x v="96"/>
    <x v="4"/>
    <x v="811"/>
    <x v="3"/>
    <x v="4"/>
  </r>
  <r>
    <x v="642"/>
    <x v="8"/>
    <x v="422"/>
    <x v="41"/>
    <x v="7"/>
    <x v="35"/>
    <x v="101"/>
    <x v="6"/>
    <x v="812"/>
    <x v="1"/>
    <x v="5"/>
  </r>
  <r>
    <x v="642"/>
    <x v="8"/>
    <x v="422"/>
    <x v="41"/>
    <x v="6"/>
    <x v="53"/>
    <x v="0"/>
    <x v="1"/>
    <x v="315"/>
    <x v="4"/>
    <x v="6"/>
  </r>
  <r>
    <x v="642"/>
    <x v="8"/>
    <x v="422"/>
    <x v="41"/>
    <x v="3"/>
    <x v="5"/>
    <x v="93"/>
    <x v="31"/>
    <x v="496"/>
    <x v="1"/>
    <x v="7"/>
  </r>
  <r>
    <x v="643"/>
    <x v="8"/>
    <x v="423"/>
    <x v="26"/>
    <x v="3"/>
    <x v="34"/>
    <x v="100"/>
    <x v="6"/>
    <x v="465"/>
    <x v="1"/>
    <x v="8"/>
  </r>
  <r>
    <x v="644"/>
    <x v="2"/>
    <x v="423"/>
    <x v="80"/>
    <x v="0"/>
    <x v="21"/>
    <x v="95"/>
    <x v="4"/>
    <x v="526"/>
    <x v="3"/>
    <x v="9"/>
  </r>
  <r>
    <x v="645"/>
    <x v="4"/>
    <x v="424"/>
    <x v="44"/>
    <x v="4"/>
    <x v="71"/>
    <x v="84"/>
    <x v="12"/>
    <x v="746"/>
    <x v="5"/>
    <x v="10"/>
  </r>
  <r>
    <x v="645"/>
    <x v="4"/>
    <x v="424"/>
    <x v="44"/>
    <x v="6"/>
    <x v="15"/>
    <x v="64"/>
    <x v="1"/>
    <x v="419"/>
    <x v="4"/>
    <x v="11"/>
  </r>
  <r>
    <x v="645"/>
    <x v="4"/>
    <x v="424"/>
    <x v="44"/>
    <x v="7"/>
    <x v="39"/>
    <x v="80"/>
    <x v="23"/>
    <x v="813"/>
    <x v="4"/>
    <x v="12"/>
  </r>
  <r>
    <x v="645"/>
    <x v="4"/>
    <x v="424"/>
    <x v="44"/>
    <x v="3"/>
    <x v="34"/>
    <x v="100"/>
    <x v="5"/>
    <x v="814"/>
    <x v="1"/>
    <x v="13"/>
  </r>
  <r>
    <x v="645"/>
    <x v="4"/>
    <x v="424"/>
    <x v="44"/>
    <x v="3"/>
    <x v="20"/>
    <x v="72"/>
    <x v="8"/>
    <x v="589"/>
    <x v="3"/>
    <x v="14"/>
  </r>
  <r>
    <x v="646"/>
    <x v="5"/>
    <x v="424"/>
    <x v="45"/>
    <x v="3"/>
    <x v="43"/>
    <x v="78"/>
    <x v="19"/>
    <x v="19"/>
    <x v="3"/>
    <x v="15"/>
  </r>
  <r>
    <x v="646"/>
    <x v="5"/>
    <x v="424"/>
    <x v="45"/>
    <x v="0"/>
    <x v="60"/>
    <x v="104"/>
    <x v="13"/>
    <x v="815"/>
    <x v="0"/>
    <x v="16"/>
  </r>
  <r>
    <x v="646"/>
    <x v="5"/>
    <x v="424"/>
    <x v="45"/>
    <x v="6"/>
    <x v="48"/>
    <x v="81"/>
    <x v="40"/>
    <x v="816"/>
    <x v="2"/>
    <x v="17"/>
  </r>
  <r>
    <x v="647"/>
    <x v="3"/>
    <x v="424"/>
    <x v="9"/>
    <x v="6"/>
    <x v="15"/>
    <x v="64"/>
    <x v="46"/>
    <x v="817"/>
    <x v="0"/>
    <x v="18"/>
  </r>
  <r>
    <x v="647"/>
    <x v="3"/>
    <x v="424"/>
    <x v="9"/>
    <x v="6"/>
    <x v="13"/>
    <x v="79"/>
    <x v="29"/>
    <x v="818"/>
    <x v="1"/>
    <x v="19"/>
  </r>
  <r>
    <x v="647"/>
    <x v="3"/>
    <x v="424"/>
    <x v="9"/>
    <x v="3"/>
    <x v="37"/>
    <x v="65"/>
    <x v="51"/>
    <x v="819"/>
    <x v="1"/>
    <x v="20"/>
  </r>
  <r>
    <x v="647"/>
    <x v="3"/>
    <x v="424"/>
    <x v="9"/>
    <x v="0"/>
    <x v="11"/>
    <x v="85"/>
    <x v="30"/>
    <x v="820"/>
    <x v="2"/>
    <x v="21"/>
  </r>
  <r>
    <x v="648"/>
    <x v="8"/>
    <x v="425"/>
    <x v="80"/>
    <x v="3"/>
    <x v="73"/>
    <x v="68"/>
    <x v="6"/>
    <x v="550"/>
    <x v="1"/>
    <x v="22"/>
  </r>
  <r>
    <x v="648"/>
    <x v="8"/>
    <x v="425"/>
    <x v="80"/>
    <x v="1"/>
    <x v="33"/>
    <x v="87"/>
    <x v="16"/>
    <x v="821"/>
    <x v="5"/>
    <x v="23"/>
  </r>
  <r>
    <x v="649"/>
    <x v="3"/>
    <x v="425"/>
    <x v="34"/>
    <x v="7"/>
    <x v="39"/>
    <x v="80"/>
    <x v="32"/>
    <x v="822"/>
    <x v="3"/>
    <x v="24"/>
  </r>
  <r>
    <x v="649"/>
    <x v="3"/>
    <x v="425"/>
    <x v="34"/>
    <x v="3"/>
    <x v="34"/>
    <x v="100"/>
    <x v="20"/>
    <x v="823"/>
    <x v="2"/>
    <x v="25"/>
  </r>
  <r>
    <x v="650"/>
    <x v="2"/>
    <x v="426"/>
    <x v="69"/>
    <x v="3"/>
    <x v="43"/>
    <x v="78"/>
    <x v="2"/>
    <x v="104"/>
    <x v="0"/>
    <x v="26"/>
  </r>
  <r>
    <x v="651"/>
    <x v="0"/>
    <x v="426"/>
    <x v="28"/>
    <x v="6"/>
    <x v="13"/>
    <x v="79"/>
    <x v="26"/>
    <x v="165"/>
    <x v="0"/>
    <x v="0"/>
  </r>
  <r>
    <x v="652"/>
    <x v="5"/>
    <x v="426"/>
    <x v="7"/>
    <x v="6"/>
    <x v="30"/>
    <x v="75"/>
    <x v="28"/>
    <x v="419"/>
    <x v="1"/>
    <x v="1"/>
  </r>
  <r>
    <x v="653"/>
    <x v="2"/>
    <x v="427"/>
    <x v="8"/>
    <x v="3"/>
    <x v="5"/>
    <x v="93"/>
    <x v="12"/>
    <x v="733"/>
    <x v="1"/>
    <x v="2"/>
  </r>
  <r>
    <x v="653"/>
    <x v="2"/>
    <x v="427"/>
    <x v="8"/>
    <x v="0"/>
    <x v="42"/>
    <x v="109"/>
    <x v="12"/>
    <x v="621"/>
    <x v="2"/>
    <x v="3"/>
  </r>
  <r>
    <x v="654"/>
    <x v="5"/>
    <x v="427"/>
    <x v="14"/>
    <x v="7"/>
    <x v="16"/>
    <x v="28"/>
    <x v="12"/>
    <x v="210"/>
    <x v="3"/>
    <x v="4"/>
  </r>
  <r>
    <x v="654"/>
    <x v="5"/>
    <x v="427"/>
    <x v="14"/>
    <x v="5"/>
    <x v="29"/>
    <x v="74"/>
    <x v="7"/>
    <x v="824"/>
    <x v="1"/>
    <x v="5"/>
  </r>
  <r>
    <x v="655"/>
    <x v="3"/>
    <x v="428"/>
    <x v="2"/>
    <x v="3"/>
    <x v="43"/>
    <x v="78"/>
    <x v="4"/>
    <x v="49"/>
    <x v="4"/>
    <x v="6"/>
  </r>
  <r>
    <x v="655"/>
    <x v="3"/>
    <x v="428"/>
    <x v="2"/>
    <x v="4"/>
    <x v="6"/>
    <x v="71"/>
    <x v="11"/>
    <x v="614"/>
    <x v="1"/>
    <x v="7"/>
  </r>
  <r>
    <x v="655"/>
    <x v="3"/>
    <x v="428"/>
    <x v="2"/>
    <x v="5"/>
    <x v="56"/>
    <x v="99"/>
    <x v="8"/>
    <x v="189"/>
    <x v="1"/>
    <x v="8"/>
  </r>
  <r>
    <x v="656"/>
    <x v="3"/>
    <x v="428"/>
    <x v="19"/>
    <x v="3"/>
    <x v="64"/>
    <x v="107"/>
    <x v="6"/>
    <x v="825"/>
    <x v="3"/>
    <x v="9"/>
  </r>
  <r>
    <x v="656"/>
    <x v="3"/>
    <x v="428"/>
    <x v="19"/>
    <x v="5"/>
    <x v="29"/>
    <x v="74"/>
    <x v="5"/>
    <x v="826"/>
    <x v="5"/>
    <x v="10"/>
  </r>
  <r>
    <x v="657"/>
    <x v="4"/>
    <x v="428"/>
    <x v="7"/>
    <x v="6"/>
    <x v="52"/>
    <x v="79"/>
    <x v="8"/>
    <x v="41"/>
    <x v="4"/>
    <x v="11"/>
  </r>
  <r>
    <x v="658"/>
    <x v="2"/>
    <x v="429"/>
    <x v="63"/>
    <x v="4"/>
    <x v="75"/>
    <x v="73"/>
    <x v="6"/>
    <x v="424"/>
    <x v="4"/>
    <x v="12"/>
  </r>
  <r>
    <x v="659"/>
    <x v="1"/>
    <x v="429"/>
    <x v="87"/>
    <x v="6"/>
    <x v="48"/>
    <x v="81"/>
    <x v="31"/>
    <x v="827"/>
    <x v="1"/>
    <x v="13"/>
  </r>
  <r>
    <x v="660"/>
    <x v="2"/>
    <x v="430"/>
    <x v="30"/>
    <x v="2"/>
    <x v="32"/>
    <x v="83"/>
    <x v="8"/>
    <x v="113"/>
    <x v="3"/>
    <x v="14"/>
  </r>
  <r>
    <x v="660"/>
    <x v="2"/>
    <x v="430"/>
    <x v="30"/>
    <x v="1"/>
    <x v="65"/>
    <x v="94"/>
    <x v="31"/>
    <x v="493"/>
    <x v="3"/>
    <x v="15"/>
  </r>
  <r>
    <x v="661"/>
    <x v="5"/>
    <x v="430"/>
    <x v="65"/>
    <x v="2"/>
    <x v="32"/>
    <x v="83"/>
    <x v="0"/>
    <x v="41"/>
    <x v="0"/>
    <x v="16"/>
  </r>
  <r>
    <x v="661"/>
    <x v="5"/>
    <x v="430"/>
    <x v="65"/>
    <x v="5"/>
    <x v="19"/>
    <x v="89"/>
    <x v="6"/>
    <x v="703"/>
    <x v="2"/>
    <x v="17"/>
  </r>
  <r>
    <x v="661"/>
    <x v="5"/>
    <x v="430"/>
    <x v="65"/>
    <x v="3"/>
    <x v="5"/>
    <x v="93"/>
    <x v="2"/>
    <x v="828"/>
    <x v="0"/>
    <x v="18"/>
  </r>
  <r>
    <x v="662"/>
    <x v="5"/>
    <x v="430"/>
    <x v="83"/>
    <x v="5"/>
    <x v="49"/>
    <x v="111"/>
    <x v="0"/>
    <x v="370"/>
    <x v="1"/>
    <x v="19"/>
  </r>
  <r>
    <x v="662"/>
    <x v="5"/>
    <x v="430"/>
    <x v="83"/>
    <x v="5"/>
    <x v="14"/>
    <x v="52"/>
    <x v="1"/>
    <x v="14"/>
    <x v="1"/>
    <x v="20"/>
  </r>
  <r>
    <x v="662"/>
    <x v="5"/>
    <x v="430"/>
    <x v="83"/>
    <x v="4"/>
    <x v="75"/>
    <x v="73"/>
    <x v="2"/>
    <x v="550"/>
    <x v="2"/>
    <x v="21"/>
  </r>
  <r>
    <x v="663"/>
    <x v="3"/>
    <x v="430"/>
    <x v="36"/>
    <x v="6"/>
    <x v="52"/>
    <x v="79"/>
    <x v="1"/>
    <x v="212"/>
    <x v="1"/>
    <x v="22"/>
  </r>
  <r>
    <x v="663"/>
    <x v="3"/>
    <x v="430"/>
    <x v="36"/>
    <x v="7"/>
    <x v="35"/>
    <x v="101"/>
    <x v="0"/>
    <x v="80"/>
    <x v="5"/>
    <x v="23"/>
  </r>
  <r>
    <x v="663"/>
    <x v="3"/>
    <x v="430"/>
    <x v="36"/>
    <x v="6"/>
    <x v="51"/>
    <x v="0"/>
    <x v="6"/>
    <x v="362"/>
    <x v="3"/>
    <x v="24"/>
  </r>
  <r>
    <x v="664"/>
    <x v="7"/>
    <x v="430"/>
    <x v="34"/>
    <x v="0"/>
    <x v="0"/>
    <x v="103"/>
    <x v="4"/>
    <x v="175"/>
    <x v="2"/>
    <x v="25"/>
  </r>
  <r>
    <x v="664"/>
    <x v="7"/>
    <x v="430"/>
    <x v="34"/>
    <x v="7"/>
    <x v="39"/>
    <x v="80"/>
    <x v="18"/>
    <x v="829"/>
    <x v="0"/>
    <x v="26"/>
  </r>
  <r>
    <x v="665"/>
    <x v="2"/>
    <x v="430"/>
    <x v="62"/>
    <x v="4"/>
    <x v="62"/>
    <x v="82"/>
    <x v="12"/>
    <x v="77"/>
    <x v="0"/>
    <x v="0"/>
  </r>
  <r>
    <x v="665"/>
    <x v="2"/>
    <x v="430"/>
    <x v="62"/>
    <x v="0"/>
    <x v="10"/>
    <x v="91"/>
    <x v="4"/>
    <x v="179"/>
    <x v="1"/>
    <x v="1"/>
  </r>
  <r>
    <x v="665"/>
    <x v="2"/>
    <x v="430"/>
    <x v="62"/>
    <x v="3"/>
    <x v="64"/>
    <x v="107"/>
    <x v="6"/>
    <x v="825"/>
    <x v="1"/>
    <x v="2"/>
  </r>
  <r>
    <x v="666"/>
    <x v="1"/>
    <x v="431"/>
    <x v="62"/>
    <x v="0"/>
    <x v="42"/>
    <x v="109"/>
    <x v="9"/>
    <x v="830"/>
    <x v="2"/>
    <x v="3"/>
  </r>
  <r>
    <x v="667"/>
    <x v="7"/>
    <x v="431"/>
    <x v="23"/>
    <x v="7"/>
    <x v="35"/>
    <x v="101"/>
    <x v="1"/>
    <x v="223"/>
    <x v="3"/>
    <x v="4"/>
  </r>
  <r>
    <x v="667"/>
    <x v="7"/>
    <x v="431"/>
    <x v="23"/>
    <x v="0"/>
    <x v="10"/>
    <x v="91"/>
    <x v="12"/>
    <x v="445"/>
    <x v="1"/>
    <x v="5"/>
  </r>
  <r>
    <x v="667"/>
    <x v="7"/>
    <x v="431"/>
    <x v="23"/>
    <x v="7"/>
    <x v="55"/>
    <x v="67"/>
    <x v="1"/>
    <x v="468"/>
    <x v="4"/>
    <x v="6"/>
  </r>
  <r>
    <x v="668"/>
    <x v="5"/>
    <x v="431"/>
    <x v="73"/>
    <x v="5"/>
    <x v="19"/>
    <x v="89"/>
    <x v="7"/>
    <x v="831"/>
    <x v="1"/>
    <x v="7"/>
  </r>
  <r>
    <x v="668"/>
    <x v="5"/>
    <x v="431"/>
    <x v="73"/>
    <x v="0"/>
    <x v="26"/>
    <x v="59"/>
    <x v="7"/>
    <x v="318"/>
    <x v="1"/>
    <x v="8"/>
  </r>
  <r>
    <x v="668"/>
    <x v="5"/>
    <x v="431"/>
    <x v="73"/>
    <x v="1"/>
    <x v="8"/>
    <x v="105"/>
    <x v="8"/>
    <x v="223"/>
    <x v="3"/>
    <x v="9"/>
  </r>
  <r>
    <x v="669"/>
    <x v="2"/>
    <x v="432"/>
    <x v="27"/>
    <x v="3"/>
    <x v="34"/>
    <x v="100"/>
    <x v="15"/>
    <x v="832"/>
    <x v="5"/>
    <x v="10"/>
  </r>
  <r>
    <x v="669"/>
    <x v="2"/>
    <x v="432"/>
    <x v="27"/>
    <x v="0"/>
    <x v="11"/>
    <x v="85"/>
    <x v="1"/>
    <x v="106"/>
    <x v="4"/>
    <x v="11"/>
  </r>
  <r>
    <x v="670"/>
    <x v="3"/>
    <x v="432"/>
    <x v="66"/>
    <x v="6"/>
    <x v="52"/>
    <x v="79"/>
    <x v="18"/>
    <x v="674"/>
    <x v="4"/>
    <x v="12"/>
  </r>
  <r>
    <x v="670"/>
    <x v="3"/>
    <x v="432"/>
    <x v="66"/>
    <x v="0"/>
    <x v="11"/>
    <x v="85"/>
    <x v="9"/>
    <x v="739"/>
    <x v="1"/>
    <x v="13"/>
  </r>
  <r>
    <x v="671"/>
    <x v="7"/>
    <x v="432"/>
    <x v="67"/>
    <x v="5"/>
    <x v="19"/>
    <x v="89"/>
    <x v="23"/>
    <x v="833"/>
    <x v="3"/>
    <x v="14"/>
  </r>
  <r>
    <x v="671"/>
    <x v="7"/>
    <x v="432"/>
    <x v="67"/>
    <x v="5"/>
    <x v="66"/>
    <x v="0"/>
    <x v="23"/>
    <x v="834"/>
    <x v="3"/>
    <x v="15"/>
  </r>
  <r>
    <x v="671"/>
    <x v="7"/>
    <x v="432"/>
    <x v="67"/>
    <x v="3"/>
    <x v="37"/>
    <x v="65"/>
    <x v="8"/>
    <x v="658"/>
    <x v="0"/>
    <x v="16"/>
  </r>
  <r>
    <x v="672"/>
    <x v="2"/>
    <x v="433"/>
    <x v="55"/>
    <x v="5"/>
    <x v="72"/>
    <x v="115"/>
    <x v="23"/>
    <x v="223"/>
    <x v="2"/>
    <x v="17"/>
  </r>
  <r>
    <x v="673"/>
    <x v="5"/>
    <x v="433"/>
    <x v="61"/>
    <x v="6"/>
    <x v="31"/>
    <x v="79"/>
    <x v="1"/>
    <x v="212"/>
    <x v="0"/>
    <x v="18"/>
  </r>
  <r>
    <x v="673"/>
    <x v="5"/>
    <x v="433"/>
    <x v="61"/>
    <x v="4"/>
    <x v="46"/>
    <x v="90"/>
    <x v="4"/>
    <x v="728"/>
    <x v="1"/>
    <x v="19"/>
  </r>
  <r>
    <x v="674"/>
    <x v="0"/>
    <x v="433"/>
    <x v="2"/>
    <x v="7"/>
    <x v="35"/>
    <x v="101"/>
    <x v="6"/>
    <x v="812"/>
    <x v="1"/>
    <x v="20"/>
  </r>
  <r>
    <x v="674"/>
    <x v="0"/>
    <x v="433"/>
    <x v="2"/>
    <x v="6"/>
    <x v="15"/>
    <x v="64"/>
    <x v="5"/>
    <x v="485"/>
    <x v="2"/>
    <x v="21"/>
  </r>
  <r>
    <x v="675"/>
    <x v="8"/>
    <x v="433"/>
    <x v="53"/>
    <x v="1"/>
    <x v="1"/>
    <x v="0"/>
    <x v="1"/>
    <x v="315"/>
    <x v="1"/>
    <x v="22"/>
  </r>
  <r>
    <x v="675"/>
    <x v="8"/>
    <x v="433"/>
    <x v="53"/>
    <x v="6"/>
    <x v="40"/>
    <x v="76"/>
    <x v="1"/>
    <x v="448"/>
    <x v="5"/>
    <x v="23"/>
  </r>
  <r>
    <x v="675"/>
    <x v="8"/>
    <x v="433"/>
    <x v="53"/>
    <x v="6"/>
    <x v="51"/>
    <x v="0"/>
    <x v="23"/>
    <x v="834"/>
    <x v="3"/>
    <x v="24"/>
  </r>
  <r>
    <x v="676"/>
    <x v="3"/>
    <x v="434"/>
    <x v="25"/>
    <x v="3"/>
    <x v="41"/>
    <x v="98"/>
    <x v="8"/>
    <x v="300"/>
    <x v="2"/>
    <x v="25"/>
  </r>
  <r>
    <x v="676"/>
    <x v="3"/>
    <x v="434"/>
    <x v="25"/>
    <x v="2"/>
    <x v="44"/>
    <x v="66"/>
    <x v="12"/>
    <x v="835"/>
    <x v="0"/>
    <x v="26"/>
  </r>
  <r>
    <x v="676"/>
    <x v="3"/>
    <x v="434"/>
    <x v="25"/>
    <x v="6"/>
    <x v="48"/>
    <x v="81"/>
    <x v="7"/>
    <x v="836"/>
    <x v="0"/>
    <x v="0"/>
  </r>
  <r>
    <x v="677"/>
    <x v="3"/>
    <x v="434"/>
    <x v="2"/>
    <x v="3"/>
    <x v="20"/>
    <x v="72"/>
    <x v="9"/>
    <x v="519"/>
    <x v="1"/>
    <x v="1"/>
  </r>
  <r>
    <x v="677"/>
    <x v="3"/>
    <x v="434"/>
    <x v="2"/>
    <x v="1"/>
    <x v="65"/>
    <x v="94"/>
    <x v="0"/>
    <x v="651"/>
    <x v="1"/>
    <x v="2"/>
  </r>
  <r>
    <x v="678"/>
    <x v="2"/>
    <x v="434"/>
    <x v="39"/>
    <x v="0"/>
    <x v="0"/>
    <x v="103"/>
    <x v="17"/>
    <x v="766"/>
    <x v="2"/>
    <x v="3"/>
  </r>
  <r>
    <x v="678"/>
    <x v="2"/>
    <x v="434"/>
    <x v="39"/>
    <x v="3"/>
    <x v="43"/>
    <x v="78"/>
    <x v="1"/>
    <x v="143"/>
    <x v="3"/>
    <x v="4"/>
  </r>
  <r>
    <x v="678"/>
    <x v="2"/>
    <x v="434"/>
    <x v="39"/>
    <x v="5"/>
    <x v="49"/>
    <x v="111"/>
    <x v="25"/>
    <x v="653"/>
    <x v="1"/>
    <x v="5"/>
  </r>
  <r>
    <x v="678"/>
    <x v="2"/>
    <x v="434"/>
    <x v="39"/>
    <x v="0"/>
    <x v="2"/>
    <x v="2"/>
    <x v="1"/>
    <x v="755"/>
    <x v="4"/>
    <x v="6"/>
  </r>
  <r>
    <x v="679"/>
    <x v="2"/>
    <x v="435"/>
    <x v="88"/>
    <x v="5"/>
    <x v="9"/>
    <x v="86"/>
    <x v="2"/>
    <x v="775"/>
    <x v="1"/>
    <x v="7"/>
  </r>
  <r>
    <x v="679"/>
    <x v="2"/>
    <x v="435"/>
    <x v="88"/>
    <x v="1"/>
    <x v="65"/>
    <x v="94"/>
    <x v="2"/>
    <x v="534"/>
    <x v="1"/>
    <x v="8"/>
  </r>
  <r>
    <x v="679"/>
    <x v="2"/>
    <x v="435"/>
    <x v="88"/>
    <x v="6"/>
    <x v="38"/>
    <x v="79"/>
    <x v="8"/>
    <x v="41"/>
    <x v="3"/>
    <x v="9"/>
  </r>
  <r>
    <x v="680"/>
    <x v="5"/>
    <x v="435"/>
    <x v="60"/>
    <x v="5"/>
    <x v="69"/>
    <x v="68"/>
    <x v="2"/>
    <x v="690"/>
    <x v="5"/>
    <x v="10"/>
  </r>
  <r>
    <x v="680"/>
    <x v="5"/>
    <x v="435"/>
    <x v="60"/>
    <x v="6"/>
    <x v="38"/>
    <x v="79"/>
    <x v="2"/>
    <x v="222"/>
    <x v="4"/>
    <x v="11"/>
  </r>
  <r>
    <x v="681"/>
    <x v="1"/>
    <x v="435"/>
    <x v="17"/>
    <x v="5"/>
    <x v="27"/>
    <x v="11"/>
    <x v="18"/>
    <x v="113"/>
    <x v="4"/>
    <x v="12"/>
  </r>
  <r>
    <x v="681"/>
    <x v="1"/>
    <x v="435"/>
    <x v="17"/>
    <x v="6"/>
    <x v="48"/>
    <x v="81"/>
    <x v="41"/>
    <x v="837"/>
    <x v="1"/>
    <x v="13"/>
  </r>
  <r>
    <x v="681"/>
    <x v="1"/>
    <x v="435"/>
    <x v="17"/>
    <x v="4"/>
    <x v="23"/>
    <x v="60"/>
    <x v="6"/>
    <x v="214"/>
    <x v="3"/>
    <x v="14"/>
  </r>
  <r>
    <x v="682"/>
    <x v="2"/>
    <x v="436"/>
    <x v="4"/>
    <x v="5"/>
    <x v="27"/>
    <x v="11"/>
    <x v="20"/>
    <x v="41"/>
    <x v="3"/>
    <x v="15"/>
  </r>
  <r>
    <x v="682"/>
    <x v="2"/>
    <x v="436"/>
    <x v="4"/>
    <x v="5"/>
    <x v="24"/>
    <x v="90"/>
    <x v="9"/>
    <x v="838"/>
    <x v="0"/>
    <x v="16"/>
  </r>
  <r>
    <x v="682"/>
    <x v="2"/>
    <x v="436"/>
    <x v="4"/>
    <x v="7"/>
    <x v="16"/>
    <x v="28"/>
    <x v="9"/>
    <x v="113"/>
    <x v="2"/>
    <x v="17"/>
  </r>
  <r>
    <x v="682"/>
    <x v="2"/>
    <x v="436"/>
    <x v="4"/>
    <x v="3"/>
    <x v="64"/>
    <x v="107"/>
    <x v="12"/>
    <x v="559"/>
    <x v="0"/>
    <x v="18"/>
  </r>
  <r>
    <x v="683"/>
    <x v="2"/>
    <x v="436"/>
    <x v="6"/>
    <x v="3"/>
    <x v="43"/>
    <x v="78"/>
    <x v="10"/>
    <x v="37"/>
    <x v="1"/>
    <x v="19"/>
  </r>
  <r>
    <x v="683"/>
    <x v="2"/>
    <x v="436"/>
    <x v="6"/>
    <x v="1"/>
    <x v="8"/>
    <x v="105"/>
    <x v="12"/>
    <x v="812"/>
    <x v="1"/>
    <x v="20"/>
  </r>
  <r>
    <x v="684"/>
    <x v="6"/>
    <x v="436"/>
    <x v="48"/>
    <x v="5"/>
    <x v="19"/>
    <x v="89"/>
    <x v="12"/>
    <x v="504"/>
    <x v="2"/>
    <x v="21"/>
  </r>
  <r>
    <x v="684"/>
    <x v="6"/>
    <x v="436"/>
    <x v="48"/>
    <x v="5"/>
    <x v="29"/>
    <x v="74"/>
    <x v="31"/>
    <x v="839"/>
    <x v="1"/>
    <x v="22"/>
  </r>
  <r>
    <x v="684"/>
    <x v="6"/>
    <x v="436"/>
    <x v="48"/>
    <x v="0"/>
    <x v="2"/>
    <x v="2"/>
    <x v="16"/>
    <x v="840"/>
    <x v="5"/>
    <x v="23"/>
  </r>
  <r>
    <x v="684"/>
    <x v="6"/>
    <x v="436"/>
    <x v="48"/>
    <x v="6"/>
    <x v="48"/>
    <x v="81"/>
    <x v="8"/>
    <x v="511"/>
    <x v="3"/>
    <x v="24"/>
  </r>
  <r>
    <x v="685"/>
    <x v="1"/>
    <x v="436"/>
    <x v="42"/>
    <x v="7"/>
    <x v="22"/>
    <x v="69"/>
    <x v="17"/>
    <x v="841"/>
    <x v="2"/>
    <x v="25"/>
  </r>
  <r>
    <x v="685"/>
    <x v="1"/>
    <x v="436"/>
    <x v="42"/>
    <x v="4"/>
    <x v="75"/>
    <x v="73"/>
    <x v="12"/>
    <x v="769"/>
    <x v="0"/>
    <x v="26"/>
  </r>
  <r>
    <x v="686"/>
    <x v="3"/>
    <x v="437"/>
    <x v="26"/>
    <x v="4"/>
    <x v="63"/>
    <x v="113"/>
    <x v="8"/>
    <x v="403"/>
    <x v="0"/>
    <x v="0"/>
  </r>
  <r>
    <x v="687"/>
    <x v="2"/>
    <x v="437"/>
    <x v="7"/>
    <x v="6"/>
    <x v="52"/>
    <x v="79"/>
    <x v="11"/>
    <x v="617"/>
    <x v="1"/>
    <x v="1"/>
  </r>
  <r>
    <x v="687"/>
    <x v="2"/>
    <x v="437"/>
    <x v="7"/>
    <x v="3"/>
    <x v="59"/>
    <x v="92"/>
    <x v="22"/>
    <x v="189"/>
    <x v="1"/>
    <x v="2"/>
  </r>
  <r>
    <x v="687"/>
    <x v="2"/>
    <x v="437"/>
    <x v="7"/>
    <x v="1"/>
    <x v="70"/>
    <x v="110"/>
    <x v="26"/>
    <x v="347"/>
    <x v="2"/>
    <x v="3"/>
  </r>
  <r>
    <x v="688"/>
    <x v="3"/>
    <x v="437"/>
    <x v="79"/>
    <x v="3"/>
    <x v="20"/>
    <x v="72"/>
    <x v="12"/>
    <x v="359"/>
    <x v="3"/>
    <x v="4"/>
  </r>
  <r>
    <x v="689"/>
    <x v="8"/>
    <x v="438"/>
    <x v="78"/>
    <x v="2"/>
    <x v="44"/>
    <x v="66"/>
    <x v="26"/>
    <x v="50"/>
    <x v="1"/>
    <x v="5"/>
  </r>
  <r>
    <x v="689"/>
    <x v="8"/>
    <x v="438"/>
    <x v="78"/>
    <x v="6"/>
    <x v="53"/>
    <x v="0"/>
    <x v="8"/>
    <x v="435"/>
    <x v="4"/>
    <x v="6"/>
  </r>
  <r>
    <x v="690"/>
    <x v="3"/>
    <x v="438"/>
    <x v="21"/>
    <x v="3"/>
    <x v="43"/>
    <x v="78"/>
    <x v="8"/>
    <x v="56"/>
    <x v="1"/>
    <x v="7"/>
  </r>
  <r>
    <x v="690"/>
    <x v="3"/>
    <x v="438"/>
    <x v="21"/>
    <x v="6"/>
    <x v="40"/>
    <x v="76"/>
    <x v="23"/>
    <x v="687"/>
    <x v="1"/>
    <x v="8"/>
  </r>
  <r>
    <x v="690"/>
    <x v="3"/>
    <x v="438"/>
    <x v="21"/>
    <x v="0"/>
    <x v="11"/>
    <x v="85"/>
    <x v="41"/>
    <x v="842"/>
    <x v="3"/>
    <x v="9"/>
  </r>
  <r>
    <x v="690"/>
    <x v="3"/>
    <x v="438"/>
    <x v="21"/>
    <x v="0"/>
    <x v="42"/>
    <x v="109"/>
    <x v="5"/>
    <x v="843"/>
    <x v="5"/>
    <x v="10"/>
  </r>
  <r>
    <x v="691"/>
    <x v="7"/>
    <x v="438"/>
    <x v="22"/>
    <x v="6"/>
    <x v="18"/>
    <x v="72"/>
    <x v="1"/>
    <x v="562"/>
    <x v="4"/>
    <x v="11"/>
  </r>
  <r>
    <x v="691"/>
    <x v="7"/>
    <x v="438"/>
    <x v="22"/>
    <x v="6"/>
    <x v="51"/>
    <x v="0"/>
    <x v="4"/>
    <x v="203"/>
    <x v="4"/>
    <x v="12"/>
  </r>
  <r>
    <x v="692"/>
    <x v="6"/>
    <x v="439"/>
    <x v="48"/>
    <x v="2"/>
    <x v="32"/>
    <x v="83"/>
    <x v="26"/>
    <x v="49"/>
    <x v="1"/>
    <x v="13"/>
  </r>
  <r>
    <x v="692"/>
    <x v="6"/>
    <x v="439"/>
    <x v="48"/>
    <x v="3"/>
    <x v="43"/>
    <x v="78"/>
    <x v="8"/>
    <x v="56"/>
    <x v="3"/>
    <x v="14"/>
  </r>
  <r>
    <x v="693"/>
    <x v="8"/>
    <x v="439"/>
    <x v="45"/>
    <x v="0"/>
    <x v="12"/>
    <x v="99"/>
    <x v="48"/>
    <x v="611"/>
    <x v="3"/>
    <x v="15"/>
  </r>
  <r>
    <x v="693"/>
    <x v="8"/>
    <x v="439"/>
    <x v="45"/>
    <x v="5"/>
    <x v="29"/>
    <x v="74"/>
    <x v="12"/>
    <x v="725"/>
    <x v="0"/>
    <x v="16"/>
  </r>
  <r>
    <x v="693"/>
    <x v="8"/>
    <x v="439"/>
    <x v="45"/>
    <x v="5"/>
    <x v="56"/>
    <x v="99"/>
    <x v="32"/>
    <x v="199"/>
    <x v="2"/>
    <x v="17"/>
  </r>
  <r>
    <x v="693"/>
    <x v="8"/>
    <x v="439"/>
    <x v="45"/>
    <x v="0"/>
    <x v="2"/>
    <x v="2"/>
    <x v="13"/>
    <x v="844"/>
    <x v="0"/>
    <x v="18"/>
  </r>
  <r>
    <x v="694"/>
    <x v="4"/>
    <x v="439"/>
    <x v="30"/>
    <x v="5"/>
    <x v="14"/>
    <x v="52"/>
    <x v="19"/>
    <x v="203"/>
    <x v="1"/>
    <x v="19"/>
  </r>
  <r>
    <x v="695"/>
    <x v="2"/>
    <x v="439"/>
    <x v="31"/>
    <x v="3"/>
    <x v="43"/>
    <x v="78"/>
    <x v="6"/>
    <x v="222"/>
    <x v="1"/>
    <x v="20"/>
  </r>
  <r>
    <x v="695"/>
    <x v="2"/>
    <x v="439"/>
    <x v="31"/>
    <x v="1"/>
    <x v="7"/>
    <x v="103"/>
    <x v="11"/>
    <x v="845"/>
    <x v="2"/>
    <x v="21"/>
  </r>
  <r>
    <x v="695"/>
    <x v="2"/>
    <x v="439"/>
    <x v="31"/>
    <x v="3"/>
    <x v="54"/>
    <x v="27"/>
    <x v="6"/>
    <x v="212"/>
    <x v="1"/>
    <x v="22"/>
  </r>
  <r>
    <x v="696"/>
    <x v="1"/>
    <x v="440"/>
    <x v="66"/>
    <x v="0"/>
    <x v="0"/>
    <x v="103"/>
    <x v="2"/>
    <x v="478"/>
    <x v="5"/>
    <x v="23"/>
  </r>
  <r>
    <x v="696"/>
    <x v="1"/>
    <x v="440"/>
    <x v="66"/>
    <x v="4"/>
    <x v="45"/>
    <x v="97"/>
    <x v="27"/>
    <x v="846"/>
    <x v="3"/>
    <x v="24"/>
  </r>
  <r>
    <x v="696"/>
    <x v="1"/>
    <x v="440"/>
    <x v="66"/>
    <x v="1"/>
    <x v="33"/>
    <x v="87"/>
    <x v="27"/>
    <x v="695"/>
    <x v="2"/>
    <x v="25"/>
  </r>
  <r>
    <x v="697"/>
    <x v="2"/>
    <x v="440"/>
    <x v="24"/>
    <x v="3"/>
    <x v="43"/>
    <x v="78"/>
    <x v="8"/>
    <x v="56"/>
    <x v="0"/>
    <x v="26"/>
  </r>
  <r>
    <x v="697"/>
    <x v="2"/>
    <x v="440"/>
    <x v="24"/>
    <x v="0"/>
    <x v="12"/>
    <x v="99"/>
    <x v="1"/>
    <x v="640"/>
    <x v="0"/>
    <x v="0"/>
  </r>
  <r>
    <x v="698"/>
    <x v="5"/>
    <x v="440"/>
    <x v="61"/>
    <x v="3"/>
    <x v="41"/>
    <x v="98"/>
    <x v="9"/>
    <x v="631"/>
    <x v="1"/>
    <x v="1"/>
  </r>
  <r>
    <x v="698"/>
    <x v="5"/>
    <x v="440"/>
    <x v="61"/>
    <x v="6"/>
    <x v="15"/>
    <x v="64"/>
    <x v="9"/>
    <x v="521"/>
    <x v="1"/>
    <x v="2"/>
  </r>
  <r>
    <x v="698"/>
    <x v="5"/>
    <x v="440"/>
    <x v="61"/>
    <x v="4"/>
    <x v="23"/>
    <x v="60"/>
    <x v="4"/>
    <x v="322"/>
    <x v="2"/>
    <x v="3"/>
  </r>
  <r>
    <x v="699"/>
    <x v="3"/>
    <x v="441"/>
    <x v="31"/>
    <x v="0"/>
    <x v="21"/>
    <x v="95"/>
    <x v="22"/>
    <x v="437"/>
    <x v="3"/>
    <x v="4"/>
  </r>
  <r>
    <x v="700"/>
    <x v="3"/>
    <x v="441"/>
    <x v="36"/>
    <x v="5"/>
    <x v="72"/>
    <x v="115"/>
    <x v="3"/>
    <x v="847"/>
    <x v="1"/>
    <x v="5"/>
  </r>
  <r>
    <x v="700"/>
    <x v="3"/>
    <x v="441"/>
    <x v="36"/>
    <x v="2"/>
    <x v="4"/>
    <x v="106"/>
    <x v="4"/>
    <x v="848"/>
    <x v="4"/>
    <x v="6"/>
  </r>
  <r>
    <x v="700"/>
    <x v="3"/>
    <x v="441"/>
    <x v="36"/>
    <x v="7"/>
    <x v="16"/>
    <x v="28"/>
    <x v="22"/>
    <x v="312"/>
    <x v="1"/>
    <x v="7"/>
  </r>
  <r>
    <x v="701"/>
    <x v="7"/>
    <x v="441"/>
    <x v="66"/>
    <x v="4"/>
    <x v="63"/>
    <x v="113"/>
    <x v="0"/>
    <x v="79"/>
    <x v="1"/>
    <x v="8"/>
  </r>
  <r>
    <x v="701"/>
    <x v="7"/>
    <x v="441"/>
    <x v="66"/>
    <x v="3"/>
    <x v="41"/>
    <x v="98"/>
    <x v="12"/>
    <x v="816"/>
    <x v="3"/>
    <x v="9"/>
  </r>
  <r>
    <x v="701"/>
    <x v="7"/>
    <x v="441"/>
    <x v="66"/>
    <x v="7"/>
    <x v="35"/>
    <x v="101"/>
    <x v="7"/>
    <x v="9"/>
    <x v="5"/>
    <x v="10"/>
  </r>
  <r>
    <x v="701"/>
    <x v="7"/>
    <x v="441"/>
    <x v="66"/>
    <x v="5"/>
    <x v="29"/>
    <x v="74"/>
    <x v="18"/>
    <x v="849"/>
    <x v="4"/>
    <x v="11"/>
  </r>
  <r>
    <x v="702"/>
    <x v="5"/>
    <x v="442"/>
    <x v="22"/>
    <x v="4"/>
    <x v="62"/>
    <x v="82"/>
    <x v="2"/>
    <x v="464"/>
    <x v="4"/>
    <x v="12"/>
  </r>
  <r>
    <x v="703"/>
    <x v="4"/>
    <x v="442"/>
    <x v="6"/>
    <x v="0"/>
    <x v="10"/>
    <x v="91"/>
    <x v="6"/>
    <x v="481"/>
    <x v="1"/>
    <x v="13"/>
  </r>
  <r>
    <x v="703"/>
    <x v="4"/>
    <x v="442"/>
    <x v="6"/>
    <x v="3"/>
    <x v="5"/>
    <x v="93"/>
    <x v="7"/>
    <x v="452"/>
    <x v="3"/>
    <x v="14"/>
  </r>
  <r>
    <x v="703"/>
    <x v="4"/>
    <x v="442"/>
    <x v="6"/>
    <x v="6"/>
    <x v="48"/>
    <x v="81"/>
    <x v="13"/>
    <x v="429"/>
    <x v="3"/>
    <x v="15"/>
  </r>
  <r>
    <x v="704"/>
    <x v="5"/>
    <x v="442"/>
    <x v="85"/>
    <x v="4"/>
    <x v="63"/>
    <x v="113"/>
    <x v="16"/>
    <x v="62"/>
    <x v="0"/>
    <x v="16"/>
  </r>
  <r>
    <x v="704"/>
    <x v="5"/>
    <x v="442"/>
    <x v="85"/>
    <x v="2"/>
    <x v="44"/>
    <x v="66"/>
    <x v="17"/>
    <x v="250"/>
    <x v="2"/>
    <x v="17"/>
  </r>
  <r>
    <x v="705"/>
    <x v="4"/>
    <x v="442"/>
    <x v="55"/>
    <x v="5"/>
    <x v="9"/>
    <x v="86"/>
    <x v="13"/>
    <x v="850"/>
    <x v="0"/>
    <x v="18"/>
  </r>
  <r>
    <x v="705"/>
    <x v="4"/>
    <x v="442"/>
    <x v="55"/>
    <x v="0"/>
    <x v="12"/>
    <x v="99"/>
    <x v="13"/>
    <x v="549"/>
    <x v="1"/>
    <x v="19"/>
  </r>
  <r>
    <x v="706"/>
    <x v="0"/>
    <x v="443"/>
    <x v="67"/>
    <x v="5"/>
    <x v="19"/>
    <x v="89"/>
    <x v="19"/>
    <x v="851"/>
    <x v="1"/>
    <x v="20"/>
  </r>
  <r>
    <x v="706"/>
    <x v="0"/>
    <x v="443"/>
    <x v="67"/>
    <x v="0"/>
    <x v="12"/>
    <x v="99"/>
    <x v="9"/>
    <x v="852"/>
    <x v="2"/>
    <x v="21"/>
  </r>
  <r>
    <x v="706"/>
    <x v="0"/>
    <x v="443"/>
    <x v="67"/>
    <x v="3"/>
    <x v="73"/>
    <x v="68"/>
    <x v="12"/>
    <x v="500"/>
    <x v="1"/>
    <x v="22"/>
  </r>
  <r>
    <x v="706"/>
    <x v="0"/>
    <x v="443"/>
    <x v="67"/>
    <x v="0"/>
    <x v="11"/>
    <x v="85"/>
    <x v="23"/>
    <x v="548"/>
    <x v="5"/>
    <x v="23"/>
  </r>
  <r>
    <x v="707"/>
    <x v="6"/>
    <x v="443"/>
    <x v="14"/>
    <x v="6"/>
    <x v="48"/>
    <x v="81"/>
    <x v="0"/>
    <x v="853"/>
    <x v="3"/>
    <x v="24"/>
  </r>
  <r>
    <x v="708"/>
    <x v="1"/>
    <x v="443"/>
    <x v="76"/>
    <x v="5"/>
    <x v="27"/>
    <x v="11"/>
    <x v="0"/>
    <x v="56"/>
    <x v="2"/>
    <x v="25"/>
  </r>
  <r>
    <x v="708"/>
    <x v="1"/>
    <x v="443"/>
    <x v="76"/>
    <x v="5"/>
    <x v="69"/>
    <x v="68"/>
    <x v="31"/>
    <x v="854"/>
    <x v="0"/>
    <x v="26"/>
  </r>
  <r>
    <x v="708"/>
    <x v="1"/>
    <x v="443"/>
    <x v="76"/>
    <x v="2"/>
    <x v="4"/>
    <x v="106"/>
    <x v="26"/>
    <x v="855"/>
    <x v="0"/>
    <x v="0"/>
  </r>
  <r>
    <x v="709"/>
    <x v="6"/>
    <x v="444"/>
    <x v="8"/>
    <x v="3"/>
    <x v="34"/>
    <x v="100"/>
    <x v="12"/>
    <x v="625"/>
    <x v="1"/>
    <x v="1"/>
  </r>
  <r>
    <x v="709"/>
    <x v="6"/>
    <x v="444"/>
    <x v="8"/>
    <x v="6"/>
    <x v="31"/>
    <x v="79"/>
    <x v="4"/>
    <x v="210"/>
    <x v="1"/>
    <x v="2"/>
  </r>
  <r>
    <x v="709"/>
    <x v="6"/>
    <x v="444"/>
    <x v="8"/>
    <x v="1"/>
    <x v="58"/>
    <x v="112"/>
    <x v="26"/>
    <x v="856"/>
    <x v="2"/>
    <x v="3"/>
  </r>
  <r>
    <x v="710"/>
    <x v="8"/>
    <x v="444"/>
    <x v="69"/>
    <x v="4"/>
    <x v="25"/>
    <x v="114"/>
    <x v="8"/>
    <x v="857"/>
    <x v="3"/>
    <x v="4"/>
  </r>
  <r>
    <x v="710"/>
    <x v="8"/>
    <x v="444"/>
    <x v="69"/>
    <x v="2"/>
    <x v="32"/>
    <x v="83"/>
    <x v="7"/>
    <x v="212"/>
    <x v="1"/>
    <x v="5"/>
  </r>
  <r>
    <x v="710"/>
    <x v="8"/>
    <x v="444"/>
    <x v="69"/>
    <x v="0"/>
    <x v="2"/>
    <x v="2"/>
    <x v="2"/>
    <x v="2"/>
    <x v="4"/>
    <x v="6"/>
  </r>
  <r>
    <x v="711"/>
    <x v="1"/>
    <x v="444"/>
    <x v="71"/>
    <x v="6"/>
    <x v="48"/>
    <x v="81"/>
    <x v="8"/>
    <x v="511"/>
    <x v="1"/>
    <x v="7"/>
  </r>
  <r>
    <x v="712"/>
    <x v="3"/>
    <x v="445"/>
    <x v="8"/>
    <x v="6"/>
    <x v="15"/>
    <x v="64"/>
    <x v="1"/>
    <x v="419"/>
    <x v="1"/>
    <x v="8"/>
  </r>
  <r>
    <x v="712"/>
    <x v="3"/>
    <x v="445"/>
    <x v="8"/>
    <x v="3"/>
    <x v="5"/>
    <x v="93"/>
    <x v="23"/>
    <x v="632"/>
    <x v="3"/>
    <x v="9"/>
  </r>
  <r>
    <x v="713"/>
    <x v="6"/>
    <x v="445"/>
    <x v="62"/>
    <x v="1"/>
    <x v="65"/>
    <x v="94"/>
    <x v="7"/>
    <x v="436"/>
    <x v="5"/>
    <x v="10"/>
  </r>
  <r>
    <x v="713"/>
    <x v="6"/>
    <x v="445"/>
    <x v="62"/>
    <x v="6"/>
    <x v="38"/>
    <x v="79"/>
    <x v="18"/>
    <x v="674"/>
    <x v="4"/>
    <x v="11"/>
  </r>
  <r>
    <x v="714"/>
    <x v="6"/>
    <x v="445"/>
    <x v="21"/>
    <x v="2"/>
    <x v="32"/>
    <x v="83"/>
    <x v="29"/>
    <x v="573"/>
    <x v="4"/>
    <x v="12"/>
  </r>
  <r>
    <x v="714"/>
    <x v="6"/>
    <x v="445"/>
    <x v="21"/>
    <x v="3"/>
    <x v="43"/>
    <x v="78"/>
    <x v="36"/>
    <x v="789"/>
    <x v="1"/>
    <x v="13"/>
  </r>
  <r>
    <x v="714"/>
    <x v="6"/>
    <x v="445"/>
    <x v="21"/>
    <x v="7"/>
    <x v="22"/>
    <x v="69"/>
    <x v="8"/>
    <x v="773"/>
    <x v="3"/>
    <x v="14"/>
  </r>
  <r>
    <x v="714"/>
    <x v="6"/>
    <x v="445"/>
    <x v="21"/>
    <x v="0"/>
    <x v="60"/>
    <x v="104"/>
    <x v="3"/>
    <x v="858"/>
    <x v="3"/>
    <x v="15"/>
  </r>
  <r>
    <x v="714"/>
    <x v="6"/>
    <x v="445"/>
    <x v="21"/>
    <x v="6"/>
    <x v="38"/>
    <x v="79"/>
    <x v="48"/>
    <x v="859"/>
    <x v="0"/>
    <x v="16"/>
  </r>
  <r>
    <x v="715"/>
    <x v="4"/>
    <x v="445"/>
    <x v="47"/>
    <x v="0"/>
    <x v="11"/>
    <x v="85"/>
    <x v="17"/>
    <x v="657"/>
    <x v="2"/>
    <x v="17"/>
  </r>
  <r>
    <x v="716"/>
    <x v="3"/>
    <x v="446"/>
    <x v="87"/>
    <x v="3"/>
    <x v="59"/>
    <x v="92"/>
    <x v="7"/>
    <x v="473"/>
    <x v="0"/>
    <x v="18"/>
  </r>
  <r>
    <x v="716"/>
    <x v="3"/>
    <x v="446"/>
    <x v="87"/>
    <x v="6"/>
    <x v="67"/>
    <x v="96"/>
    <x v="2"/>
    <x v="744"/>
    <x v="1"/>
    <x v="19"/>
  </r>
  <r>
    <x v="716"/>
    <x v="3"/>
    <x v="446"/>
    <x v="87"/>
    <x v="0"/>
    <x v="60"/>
    <x v="104"/>
    <x v="1"/>
    <x v="41"/>
    <x v="1"/>
    <x v="20"/>
  </r>
  <r>
    <x v="717"/>
    <x v="1"/>
    <x v="446"/>
    <x v="37"/>
    <x v="2"/>
    <x v="4"/>
    <x v="106"/>
    <x v="16"/>
    <x v="860"/>
    <x v="2"/>
    <x v="21"/>
  </r>
  <r>
    <x v="718"/>
    <x v="2"/>
    <x v="446"/>
    <x v="5"/>
    <x v="3"/>
    <x v="28"/>
    <x v="102"/>
    <x v="26"/>
    <x v="295"/>
    <x v="1"/>
    <x v="22"/>
  </r>
  <r>
    <x v="718"/>
    <x v="2"/>
    <x v="446"/>
    <x v="5"/>
    <x v="1"/>
    <x v="33"/>
    <x v="87"/>
    <x v="0"/>
    <x v="593"/>
    <x v="5"/>
    <x v="23"/>
  </r>
  <r>
    <x v="718"/>
    <x v="2"/>
    <x v="446"/>
    <x v="5"/>
    <x v="5"/>
    <x v="29"/>
    <x v="74"/>
    <x v="0"/>
    <x v="861"/>
    <x v="3"/>
    <x v="24"/>
  </r>
  <r>
    <x v="719"/>
    <x v="7"/>
    <x v="447"/>
    <x v="1"/>
    <x v="5"/>
    <x v="49"/>
    <x v="111"/>
    <x v="0"/>
    <x v="370"/>
    <x v="2"/>
    <x v="25"/>
  </r>
  <r>
    <x v="719"/>
    <x v="7"/>
    <x v="447"/>
    <x v="1"/>
    <x v="5"/>
    <x v="14"/>
    <x v="52"/>
    <x v="4"/>
    <x v="777"/>
    <x v="0"/>
    <x v="26"/>
  </r>
  <r>
    <x v="720"/>
    <x v="5"/>
    <x v="447"/>
    <x v="9"/>
    <x v="0"/>
    <x v="36"/>
    <x v="87"/>
    <x v="12"/>
    <x v="458"/>
    <x v="0"/>
    <x v="0"/>
  </r>
  <r>
    <x v="720"/>
    <x v="5"/>
    <x v="447"/>
    <x v="9"/>
    <x v="6"/>
    <x v="15"/>
    <x v="64"/>
    <x v="12"/>
    <x v="477"/>
    <x v="1"/>
    <x v="1"/>
  </r>
  <r>
    <x v="720"/>
    <x v="5"/>
    <x v="447"/>
    <x v="9"/>
    <x v="1"/>
    <x v="58"/>
    <x v="112"/>
    <x v="22"/>
    <x v="854"/>
    <x v="1"/>
    <x v="2"/>
  </r>
  <r>
    <x v="721"/>
    <x v="5"/>
    <x v="447"/>
    <x v="32"/>
    <x v="3"/>
    <x v="54"/>
    <x v="27"/>
    <x v="3"/>
    <x v="420"/>
    <x v="2"/>
    <x v="3"/>
  </r>
  <r>
    <x v="722"/>
    <x v="4"/>
    <x v="448"/>
    <x v="46"/>
    <x v="1"/>
    <x v="65"/>
    <x v="94"/>
    <x v="4"/>
    <x v="435"/>
    <x v="3"/>
    <x v="4"/>
  </r>
  <r>
    <x v="723"/>
    <x v="7"/>
    <x v="448"/>
    <x v="86"/>
    <x v="7"/>
    <x v="39"/>
    <x v="80"/>
    <x v="31"/>
    <x v="749"/>
    <x v="1"/>
    <x v="5"/>
  </r>
  <r>
    <x v="724"/>
    <x v="2"/>
    <x v="448"/>
    <x v="88"/>
    <x v="7"/>
    <x v="35"/>
    <x v="101"/>
    <x v="7"/>
    <x v="9"/>
    <x v="4"/>
    <x v="6"/>
  </r>
  <r>
    <x v="724"/>
    <x v="2"/>
    <x v="448"/>
    <x v="88"/>
    <x v="0"/>
    <x v="10"/>
    <x v="91"/>
    <x v="25"/>
    <x v="862"/>
    <x v="1"/>
    <x v="7"/>
  </r>
  <r>
    <x v="725"/>
    <x v="1"/>
    <x v="448"/>
    <x v="88"/>
    <x v="5"/>
    <x v="68"/>
    <x v="108"/>
    <x v="2"/>
    <x v="557"/>
    <x v="1"/>
    <x v="8"/>
  </r>
  <r>
    <x v="725"/>
    <x v="1"/>
    <x v="448"/>
    <x v="88"/>
    <x v="3"/>
    <x v="5"/>
    <x v="93"/>
    <x v="7"/>
    <x v="452"/>
    <x v="3"/>
    <x v="9"/>
  </r>
  <r>
    <x v="725"/>
    <x v="1"/>
    <x v="448"/>
    <x v="88"/>
    <x v="6"/>
    <x v="48"/>
    <x v="81"/>
    <x v="1"/>
    <x v="745"/>
    <x v="5"/>
    <x v="10"/>
  </r>
  <r>
    <x v="726"/>
    <x v="3"/>
    <x v="449"/>
    <x v="20"/>
    <x v="4"/>
    <x v="46"/>
    <x v="90"/>
    <x v="1"/>
    <x v="801"/>
    <x v="4"/>
    <x v="11"/>
  </r>
  <r>
    <x v="727"/>
    <x v="5"/>
    <x v="449"/>
    <x v="66"/>
    <x v="4"/>
    <x v="71"/>
    <x v="84"/>
    <x v="16"/>
    <x v="16"/>
    <x v="4"/>
    <x v="12"/>
  </r>
  <r>
    <x v="727"/>
    <x v="5"/>
    <x v="449"/>
    <x v="66"/>
    <x v="6"/>
    <x v="48"/>
    <x v="81"/>
    <x v="1"/>
    <x v="745"/>
    <x v="1"/>
    <x v="13"/>
  </r>
  <r>
    <x v="728"/>
    <x v="5"/>
    <x v="449"/>
    <x v="8"/>
    <x v="2"/>
    <x v="44"/>
    <x v="66"/>
    <x v="8"/>
    <x v="402"/>
    <x v="3"/>
    <x v="14"/>
  </r>
  <r>
    <x v="729"/>
    <x v="6"/>
    <x v="450"/>
    <x v="14"/>
    <x v="6"/>
    <x v="13"/>
    <x v="79"/>
    <x v="12"/>
    <x v="494"/>
    <x v="3"/>
    <x v="15"/>
  </r>
  <r>
    <x v="729"/>
    <x v="6"/>
    <x v="450"/>
    <x v="14"/>
    <x v="5"/>
    <x v="69"/>
    <x v="68"/>
    <x v="12"/>
    <x v="500"/>
    <x v="0"/>
    <x v="16"/>
  </r>
  <r>
    <x v="729"/>
    <x v="6"/>
    <x v="450"/>
    <x v="14"/>
    <x v="2"/>
    <x v="4"/>
    <x v="106"/>
    <x v="1"/>
    <x v="756"/>
    <x v="2"/>
    <x v="17"/>
  </r>
  <r>
    <x v="729"/>
    <x v="6"/>
    <x v="450"/>
    <x v="14"/>
    <x v="4"/>
    <x v="46"/>
    <x v="90"/>
    <x v="8"/>
    <x v="671"/>
    <x v="0"/>
    <x v="18"/>
  </r>
  <r>
    <x v="730"/>
    <x v="4"/>
    <x v="450"/>
    <x v="80"/>
    <x v="4"/>
    <x v="71"/>
    <x v="84"/>
    <x v="8"/>
    <x v="777"/>
    <x v="1"/>
    <x v="19"/>
  </r>
  <r>
    <x v="730"/>
    <x v="4"/>
    <x v="450"/>
    <x v="80"/>
    <x v="5"/>
    <x v="27"/>
    <x v="11"/>
    <x v="4"/>
    <x v="62"/>
    <x v="1"/>
    <x v="20"/>
  </r>
  <r>
    <x v="730"/>
    <x v="4"/>
    <x v="450"/>
    <x v="80"/>
    <x v="3"/>
    <x v="37"/>
    <x v="65"/>
    <x v="1"/>
    <x v="467"/>
    <x v="2"/>
    <x v="21"/>
  </r>
  <r>
    <x v="730"/>
    <x v="4"/>
    <x v="450"/>
    <x v="80"/>
    <x v="4"/>
    <x v="45"/>
    <x v="97"/>
    <x v="7"/>
    <x v="863"/>
    <x v="1"/>
    <x v="22"/>
  </r>
  <r>
    <x v="731"/>
    <x v="6"/>
    <x v="450"/>
    <x v="9"/>
    <x v="2"/>
    <x v="32"/>
    <x v="83"/>
    <x v="27"/>
    <x v="494"/>
    <x v="5"/>
    <x v="23"/>
  </r>
  <r>
    <x v="731"/>
    <x v="6"/>
    <x v="450"/>
    <x v="9"/>
    <x v="0"/>
    <x v="36"/>
    <x v="87"/>
    <x v="8"/>
    <x v="586"/>
    <x v="3"/>
    <x v="24"/>
  </r>
  <r>
    <x v="731"/>
    <x v="6"/>
    <x v="450"/>
    <x v="9"/>
    <x v="6"/>
    <x v="15"/>
    <x v="64"/>
    <x v="32"/>
    <x v="41"/>
    <x v="2"/>
    <x v="25"/>
  </r>
  <r>
    <x v="731"/>
    <x v="6"/>
    <x v="450"/>
    <x v="9"/>
    <x v="5"/>
    <x v="24"/>
    <x v="90"/>
    <x v="12"/>
    <x v="748"/>
    <x v="0"/>
    <x v="26"/>
  </r>
  <r>
    <x v="731"/>
    <x v="6"/>
    <x v="450"/>
    <x v="9"/>
    <x v="0"/>
    <x v="12"/>
    <x v="99"/>
    <x v="23"/>
    <x v="79"/>
    <x v="0"/>
    <x v="0"/>
  </r>
  <r>
    <x v="731"/>
    <x v="6"/>
    <x v="450"/>
    <x v="9"/>
    <x v="4"/>
    <x v="46"/>
    <x v="90"/>
    <x v="5"/>
    <x v="864"/>
    <x v="1"/>
    <x v="1"/>
  </r>
  <r>
    <x v="732"/>
    <x v="2"/>
    <x v="451"/>
    <x v="14"/>
    <x v="6"/>
    <x v="48"/>
    <x v="81"/>
    <x v="4"/>
    <x v="174"/>
    <x v="1"/>
    <x v="2"/>
  </r>
  <r>
    <x v="733"/>
    <x v="5"/>
    <x v="451"/>
    <x v="2"/>
    <x v="6"/>
    <x v="67"/>
    <x v="96"/>
    <x v="18"/>
    <x v="805"/>
    <x v="2"/>
    <x v="3"/>
  </r>
  <r>
    <x v="734"/>
    <x v="7"/>
    <x v="451"/>
    <x v="66"/>
    <x v="2"/>
    <x v="32"/>
    <x v="83"/>
    <x v="8"/>
    <x v="113"/>
    <x v="3"/>
    <x v="4"/>
  </r>
  <r>
    <x v="734"/>
    <x v="7"/>
    <x v="451"/>
    <x v="66"/>
    <x v="6"/>
    <x v="40"/>
    <x v="76"/>
    <x v="3"/>
    <x v="779"/>
    <x v="1"/>
    <x v="5"/>
  </r>
  <r>
    <x v="735"/>
    <x v="7"/>
    <x v="451"/>
    <x v="45"/>
    <x v="3"/>
    <x v="43"/>
    <x v="78"/>
    <x v="44"/>
    <x v="285"/>
    <x v="4"/>
    <x v="6"/>
  </r>
  <r>
    <x v="735"/>
    <x v="7"/>
    <x v="451"/>
    <x v="45"/>
    <x v="1"/>
    <x v="8"/>
    <x v="105"/>
    <x v="6"/>
    <x v="772"/>
    <x v="1"/>
    <x v="7"/>
  </r>
  <r>
    <x v="736"/>
    <x v="5"/>
    <x v="452"/>
    <x v="45"/>
    <x v="5"/>
    <x v="19"/>
    <x v="89"/>
    <x v="38"/>
    <x v="865"/>
    <x v="1"/>
    <x v="8"/>
  </r>
  <r>
    <x v="736"/>
    <x v="5"/>
    <x v="452"/>
    <x v="45"/>
    <x v="6"/>
    <x v="15"/>
    <x v="64"/>
    <x v="8"/>
    <x v="222"/>
    <x v="3"/>
    <x v="9"/>
  </r>
  <r>
    <x v="736"/>
    <x v="5"/>
    <x v="452"/>
    <x v="45"/>
    <x v="3"/>
    <x v="20"/>
    <x v="72"/>
    <x v="4"/>
    <x v="586"/>
    <x v="5"/>
    <x v="10"/>
  </r>
  <r>
    <x v="737"/>
    <x v="7"/>
    <x v="452"/>
    <x v="34"/>
    <x v="5"/>
    <x v="19"/>
    <x v="89"/>
    <x v="20"/>
    <x v="866"/>
    <x v="4"/>
    <x v="11"/>
  </r>
  <r>
    <x v="737"/>
    <x v="7"/>
    <x v="452"/>
    <x v="34"/>
    <x v="3"/>
    <x v="59"/>
    <x v="92"/>
    <x v="26"/>
    <x v="403"/>
    <x v="4"/>
    <x v="12"/>
  </r>
  <r>
    <x v="737"/>
    <x v="7"/>
    <x v="452"/>
    <x v="34"/>
    <x v="0"/>
    <x v="26"/>
    <x v="59"/>
    <x v="5"/>
    <x v="867"/>
    <x v="1"/>
    <x v="13"/>
  </r>
  <r>
    <x v="738"/>
    <x v="6"/>
    <x v="452"/>
    <x v="69"/>
    <x v="0"/>
    <x v="0"/>
    <x v="103"/>
    <x v="12"/>
    <x v="491"/>
    <x v="3"/>
    <x v="14"/>
  </r>
  <r>
    <x v="738"/>
    <x v="6"/>
    <x v="452"/>
    <x v="69"/>
    <x v="5"/>
    <x v="9"/>
    <x v="86"/>
    <x v="6"/>
    <x v="450"/>
    <x v="3"/>
    <x v="15"/>
  </r>
  <r>
    <x v="738"/>
    <x v="6"/>
    <x v="452"/>
    <x v="69"/>
    <x v="6"/>
    <x v="38"/>
    <x v="79"/>
    <x v="1"/>
    <x v="212"/>
    <x v="0"/>
    <x v="16"/>
  </r>
  <r>
    <x v="738"/>
    <x v="6"/>
    <x v="452"/>
    <x v="69"/>
    <x v="4"/>
    <x v="23"/>
    <x v="60"/>
    <x v="6"/>
    <x v="214"/>
    <x v="2"/>
    <x v="17"/>
  </r>
  <r>
    <x v="739"/>
    <x v="6"/>
    <x v="453"/>
    <x v="58"/>
    <x v="2"/>
    <x v="32"/>
    <x v="83"/>
    <x v="18"/>
    <x v="815"/>
    <x v="0"/>
    <x v="18"/>
  </r>
  <r>
    <x v="739"/>
    <x v="6"/>
    <x v="453"/>
    <x v="58"/>
    <x v="6"/>
    <x v="40"/>
    <x v="76"/>
    <x v="7"/>
    <x v="652"/>
    <x v="1"/>
    <x v="19"/>
  </r>
  <r>
    <x v="739"/>
    <x v="6"/>
    <x v="453"/>
    <x v="58"/>
    <x v="0"/>
    <x v="2"/>
    <x v="2"/>
    <x v="8"/>
    <x v="868"/>
    <x v="1"/>
    <x v="20"/>
  </r>
  <r>
    <x v="740"/>
    <x v="3"/>
    <x v="453"/>
    <x v="13"/>
    <x v="2"/>
    <x v="32"/>
    <x v="83"/>
    <x v="18"/>
    <x v="815"/>
    <x v="2"/>
    <x v="21"/>
  </r>
  <r>
    <x v="740"/>
    <x v="3"/>
    <x v="453"/>
    <x v="13"/>
    <x v="5"/>
    <x v="29"/>
    <x v="74"/>
    <x v="4"/>
    <x v="495"/>
    <x v="1"/>
    <x v="22"/>
  </r>
  <r>
    <x v="741"/>
    <x v="7"/>
    <x v="453"/>
    <x v="12"/>
    <x v="4"/>
    <x v="63"/>
    <x v="113"/>
    <x v="4"/>
    <x v="199"/>
    <x v="5"/>
    <x v="23"/>
  </r>
  <r>
    <x v="741"/>
    <x v="7"/>
    <x v="453"/>
    <x v="12"/>
    <x v="0"/>
    <x v="0"/>
    <x v="103"/>
    <x v="6"/>
    <x v="489"/>
    <x v="3"/>
    <x v="24"/>
  </r>
  <r>
    <x v="741"/>
    <x v="7"/>
    <x v="453"/>
    <x v="12"/>
    <x v="3"/>
    <x v="5"/>
    <x v="93"/>
    <x v="22"/>
    <x v="659"/>
    <x v="2"/>
    <x v="25"/>
  </r>
  <r>
    <x v="742"/>
    <x v="7"/>
    <x v="454"/>
    <x v="9"/>
    <x v="5"/>
    <x v="27"/>
    <x v="11"/>
    <x v="14"/>
    <x v="702"/>
    <x v="0"/>
    <x v="26"/>
  </r>
  <r>
    <x v="742"/>
    <x v="7"/>
    <x v="454"/>
    <x v="9"/>
    <x v="6"/>
    <x v="53"/>
    <x v="0"/>
    <x v="18"/>
    <x v="175"/>
    <x v="0"/>
    <x v="0"/>
  </r>
  <r>
    <x v="742"/>
    <x v="7"/>
    <x v="454"/>
    <x v="9"/>
    <x v="7"/>
    <x v="16"/>
    <x v="28"/>
    <x v="14"/>
    <x v="325"/>
    <x v="1"/>
    <x v="1"/>
  </r>
  <r>
    <x v="742"/>
    <x v="7"/>
    <x v="454"/>
    <x v="9"/>
    <x v="4"/>
    <x v="75"/>
    <x v="73"/>
    <x v="52"/>
    <x v="869"/>
    <x v="1"/>
    <x v="2"/>
  </r>
  <r>
    <x v="743"/>
    <x v="5"/>
    <x v="454"/>
    <x v="21"/>
    <x v="6"/>
    <x v="18"/>
    <x v="72"/>
    <x v="13"/>
    <x v="498"/>
    <x v="2"/>
    <x v="3"/>
  </r>
  <r>
    <x v="743"/>
    <x v="5"/>
    <x v="454"/>
    <x v="21"/>
    <x v="6"/>
    <x v="30"/>
    <x v="75"/>
    <x v="8"/>
    <x v="79"/>
    <x v="3"/>
    <x v="4"/>
  </r>
  <r>
    <x v="743"/>
    <x v="5"/>
    <x v="454"/>
    <x v="21"/>
    <x v="6"/>
    <x v="38"/>
    <x v="79"/>
    <x v="42"/>
    <x v="645"/>
    <x v="1"/>
    <x v="5"/>
  </r>
  <r>
    <x v="744"/>
    <x v="5"/>
    <x v="454"/>
    <x v="40"/>
    <x v="0"/>
    <x v="2"/>
    <x v="2"/>
    <x v="17"/>
    <x v="870"/>
    <x v="4"/>
    <x v="6"/>
  </r>
  <r>
    <x v="745"/>
    <x v="8"/>
    <x v="454"/>
    <x v="14"/>
    <x v="7"/>
    <x v="39"/>
    <x v="80"/>
    <x v="13"/>
    <x v="871"/>
    <x v="1"/>
    <x v="7"/>
  </r>
  <r>
    <x v="745"/>
    <x v="8"/>
    <x v="454"/>
    <x v="14"/>
    <x v="3"/>
    <x v="5"/>
    <x v="93"/>
    <x v="5"/>
    <x v="715"/>
    <x v="1"/>
    <x v="8"/>
  </r>
  <r>
    <x v="746"/>
    <x v="7"/>
    <x v="455"/>
    <x v="61"/>
    <x v="0"/>
    <x v="21"/>
    <x v="95"/>
    <x v="27"/>
    <x v="54"/>
    <x v="3"/>
    <x v="9"/>
  </r>
  <r>
    <x v="747"/>
    <x v="5"/>
    <x v="455"/>
    <x v="43"/>
    <x v="2"/>
    <x v="4"/>
    <x v="106"/>
    <x v="8"/>
    <x v="391"/>
    <x v="5"/>
    <x v="10"/>
  </r>
  <r>
    <x v="747"/>
    <x v="5"/>
    <x v="455"/>
    <x v="43"/>
    <x v="0"/>
    <x v="11"/>
    <x v="85"/>
    <x v="22"/>
    <x v="397"/>
    <x v="4"/>
    <x v="11"/>
  </r>
  <r>
    <x v="748"/>
    <x v="2"/>
    <x v="455"/>
    <x v="21"/>
    <x v="1"/>
    <x v="1"/>
    <x v="0"/>
    <x v="4"/>
    <x v="203"/>
    <x v="4"/>
    <x v="12"/>
  </r>
  <r>
    <x v="749"/>
    <x v="6"/>
    <x v="456"/>
    <x v="28"/>
    <x v="0"/>
    <x v="26"/>
    <x v="59"/>
    <x v="13"/>
    <x v="423"/>
    <x v="1"/>
    <x v="13"/>
  </r>
  <r>
    <x v="749"/>
    <x v="6"/>
    <x v="456"/>
    <x v="28"/>
    <x v="3"/>
    <x v="54"/>
    <x v="27"/>
    <x v="8"/>
    <x v="49"/>
    <x v="3"/>
    <x v="14"/>
  </r>
  <r>
    <x v="749"/>
    <x v="6"/>
    <x v="456"/>
    <x v="28"/>
    <x v="1"/>
    <x v="65"/>
    <x v="94"/>
    <x v="8"/>
    <x v="315"/>
    <x v="3"/>
    <x v="15"/>
  </r>
  <r>
    <x v="750"/>
    <x v="6"/>
    <x v="456"/>
    <x v="63"/>
    <x v="6"/>
    <x v="15"/>
    <x v="64"/>
    <x v="0"/>
    <x v="17"/>
    <x v="0"/>
    <x v="16"/>
  </r>
  <r>
    <x v="750"/>
    <x v="6"/>
    <x v="456"/>
    <x v="63"/>
    <x v="4"/>
    <x v="75"/>
    <x v="73"/>
    <x v="25"/>
    <x v="406"/>
    <x v="2"/>
    <x v="17"/>
  </r>
  <r>
    <x v="750"/>
    <x v="6"/>
    <x v="456"/>
    <x v="63"/>
    <x v="2"/>
    <x v="17"/>
    <x v="11"/>
    <x v="8"/>
    <x v="14"/>
    <x v="0"/>
    <x v="18"/>
  </r>
  <r>
    <x v="750"/>
    <x v="6"/>
    <x v="456"/>
    <x v="63"/>
    <x v="6"/>
    <x v="48"/>
    <x v="81"/>
    <x v="12"/>
    <x v="396"/>
    <x v="1"/>
    <x v="19"/>
  </r>
  <r>
    <x v="751"/>
    <x v="1"/>
    <x v="456"/>
    <x v="11"/>
    <x v="3"/>
    <x v="5"/>
    <x v="93"/>
    <x v="8"/>
    <x v="629"/>
    <x v="1"/>
    <x v="20"/>
  </r>
  <r>
    <x v="751"/>
    <x v="1"/>
    <x v="456"/>
    <x v="11"/>
    <x v="2"/>
    <x v="4"/>
    <x v="106"/>
    <x v="6"/>
    <x v="608"/>
    <x v="2"/>
    <x v="21"/>
  </r>
  <r>
    <x v="751"/>
    <x v="1"/>
    <x v="456"/>
    <x v="11"/>
    <x v="4"/>
    <x v="23"/>
    <x v="60"/>
    <x v="11"/>
    <x v="872"/>
    <x v="1"/>
    <x v="22"/>
  </r>
  <r>
    <x v="752"/>
    <x v="7"/>
    <x v="457"/>
    <x v="13"/>
    <x v="4"/>
    <x v="62"/>
    <x v="82"/>
    <x v="9"/>
    <x v="611"/>
    <x v="5"/>
    <x v="23"/>
  </r>
  <r>
    <x v="752"/>
    <x v="7"/>
    <x v="457"/>
    <x v="13"/>
    <x v="6"/>
    <x v="15"/>
    <x v="64"/>
    <x v="12"/>
    <x v="477"/>
    <x v="3"/>
    <x v="24"/>
  </r>
  <r>
    <x v="752"/>
    <x v="7"/>
    <x v="457"/>
    <x v="13"/>
    <x v="4"/>
    <x v="23"/>
    <x v="60"/>
    <x v="12"/>
    <x v="666"/>
    <x v="2"/>
    <x v="25"/>
  </r>
  <r>
    <x v="753"/>
    <x v="7"/>
    <x v="457"/>
    <x v="14"/>
    <x v="2"/>
    <x v="32"/>
    <x v="83"/>
    <x v="18"/>
    <x v="815"/>
    <x v="0"/>
    <x v="26"/>
  </r>
  <r>
    <x v="753"/>
    <x v="7"/>
    <x v="457"/>
    <x v="14"/>
    <x v="1"/>
    <x v="7"/>
    <x v="103"/>
    <x v="9"/>
    <x v="600"/>
    <x v="0"/>
    <x v="0"/>
  </r>
  <r>
    <x v="753"/>
    <x v="7"/>
    <x v="457"/>
    <x v="14"/>
    <x v="3"/>
    <x v="54"/>
    <x v="27"/>
    <x v="9"/>
    <x v="79"/>
    <x v="1"/>
    <x v="1"/>
  </r>
  <r>
    <x v="753"/>
    <x v="7"/>
    <x v="457"/>
    <x v="14"/>
    <x v="7"/>
    <x v="16"/>
    <x v="28"/>
    <x v="7"/>
    <x v="165"/>
    <x v="1"/>
    <x v="2"/>
  </r>
  <r>
    <x v="754"/>
    <x v="2"/>
    <x v="457"/>
    <x v="45"/>
    <x v="3"/>
    <x v="43"/>
    <x v="78"/>
    <x v="34"/>
    <x v="10"/>
    <x v="2"/>
    <x v="3"/>
  </r>
  <r>
    <x v="754"/>
    <x v="2"/>
    <x v="457"/>
    <x v="45"/>
    <x v="6"/>
    <x v="31"/>
    <x v="79"/>
    <x v="6"/>
    <x v="619"/>
    <x v="3"/>
    <x v="4"/>
  </r>
  <r>
    <x v="754"/>
    <x v="2"/>
    <x v="457"/>
    <x v="45"/>
    <x v="1"/>
    <x v="1"/>
    <x v="0"/>
    <x v="23"/>
    <x v="834"/>
    <x v="1"/>
    <x v="5"/>
  </r>
  <r>
    <x v="754"/>
    <x v="2"/>
    <x v="457"/>
    <x v="45"/>
    <x v="7"/>
    <x v="16"/>
    <x v="28"/>
    <x v="4"/>
    <x v="446"/>
    <x v="4"/>
    <x v="6"/>
  </r>
  <r>
    <x v="755"/>
    <x v="3"/>
    <x v="457"/>
    <x v="84"/>
    <x v="6"/>
    <x v="52"/>
    <x v="79"/>
    <x v="22"/>
    <x v="347"/>
    <x v="1"/>
    <x v="7"/>
  </r>
  <r>
    <x v="755"/>
    <x v="3"/>
    <x v="457"/>
    <x v="84"/>
    <x v="3"/>
    <x v="37"/>
    <x v="65"/>
    <x v="1"/>
    <x v="467"/>
    <x v="1"/>
    <x v="8"/>
  </r>
  <r>
    <x v="755"/>
    <x v="3"/>
    <x v="457"/>
    <x v="84"/>
    <x v="1"/>
    <x v="65"/>
    <x v="94"/>
    <x v="1"/>
    <x v="596"/>
    <x v="3"/>
    <x v="9"/>
  </r>
  <r>
    <x v="756"/>
    <x v="3"/>
    <x v="458"/>
    <x v="80"/>
    <x v="5"/>
    <x v="68"/>
    <x v="108"/>
    <x v="7"/>
    <x v="552"/>
    <x v="5"/>
    <x v="10"/>
  </r>
  <r>
    <x v="756"/>
    <x v="3"/>
    <x v="458"/>
    <x v="80"/>
    <x v="6"/>
    <x v="38"/>
    <x v="79"/>
    <x v="7"/>
    <x v="376"/>
    <x v="4"/>
    <x v="11"/>
  </r>
  <r>
    <x v="757"/>
    <x v="7"/>
    <x v="458"/>
    <x v="83"/>
    <x v="6"/>
    <x v="52"/>
    <x v="79"/>
    <x v="17"/>
    <x v="114"/>
    <x v="4"/>
    <x v="12"/>
  </r>
  <r>
    <x v="757"/>
    <x v="7"/>
    <x v="458"/>
    <x v="83"/>
    <x v="0"/>
    <x v="21"/>
    <x v="95"/>
    <x v="1"/>
    <x v="611"/>
    <x v="1"/>
    <x v="13"/>
  </r>
  <r>
    <x v="758"/>
    <x v="3"/>
    <x v="458"/>
    <x v="79"/>
    <x v="6"/>
    <x v="52"/>
    <x v="79"/>
    <x v="26"/>
    <x v="165"/>
    <x v="3"/>
    <x v="14"/>
  </r>
  <r>
    <x v="758"/>
    <x v="3"/>
    <x v="458"/>
    <x v="79"/>
    <x v="7"/>
    <x v="39"/>
    <x v="80"/>
    <x v="17"/>
    <x v="873"/>
    <x v="3"/>
    <x v="15"/>
  </r>
  <r>
    <x v="759"/>
    <x v="6"/>
    <x v="459"/>
    <x v="50"/>
    <x v="4"/>
    <x v="71"/>
    <x v="84"/>
    <x v="12"/>
    <x v="746"/>
    <x v="0"/>
    <x v="16"/>
  </r>
  <r>
    <x v="759"/>
    <x v="6"/>
    <x v="459"/>
    <x v="50"/>
    <x v="7"/>
    <x v="39"/>
    <x v="80"/>
    <x v="1"/>
    <x v="547"/>
    <x v="2"/>
    <x v="17"/>
  </r>
  <r>
    <x v="759"/>
    <x v="6"/>
    <x v="459"/>
    <x v="50"/>
    <x v="1"/>
    <x v="1"/>
    <x v="0"/>
    <x v="31"/>
    <x v="665"/>
    <x v="0"/>
    <x v="18"/>
  </r>
  <r>
    <x v="760"/>
    <x v="8"/>
    <x v="459"/>
    <x v="9"/>
    <x v="2"/>
    <x v="44"/>
    <x v="66"/>
    <x v="21"/>
    <x v="874"/>
    <x v="1"/>
    <x v="19"/>
  </r>
  <r>
    <x v="760"/>
    <x v="8"/>
    <x v="459"/>
    <x v="9"/>
    <x v="6"/>
    <x v="53"/>
    <x v="0"/>
    <x v="42"/>
    <x v="875"/>
    <x v="1"/>
    <x v="20"/>
  </r>
  <r>
    <x v="760"/>
    <x v="8"/>
    <x v="459"/>
    <x v="9"/>
    <x v="0"/>
    <x v="42"/>
    <x v="109"/>
    <x v="11"/>
    <x v="876"/>
    <x v="2"/>
    <x v="21"/>
  </r>
  <r>
    <x v="761"/>
    <x v="7"/>
    <x v="459"/>
    <x v="36"/>
    <x v="6"/>
    <x v="15"/>
    <x v="64"/>
    <x v="0"/>
    <x v="17"/>
    <x v="1"/>
    <x v="22"/>
  </r>
  <r>
    <x v="761"/>
    <x v="7"/>
    <x v="459"/>
    <x v="36"/>
    <x v="3"/>
    <x v="20"/>
    <x v="72"/>
    <x v="27"/>
    <x v="791"/>
    <x v="5"/>
    <x v="23"/>
  </r>
  <r>
    <x v="761"/>
    <x v="7"/>
    <x v="459"/>
    <x v="36"/>
    <x v="0"/>
    <x v="11"/>
    <x v="85"/>
    <x v="3"/>
    <x v="877"/>
    <x v="3"/>
    <x v="24"/>
  </r>
  <r>
    <x v="762"/>
    <x v="7"/>
    <x v="460"/>
    <x v="30"/>
    <x v="2"/>
    <x v="32"/>
    <x v="83"/>
    <x v="8"/>
    <x v="113"/>
    <x v="2"/>
    <x v="25"/>
  </r>
  <r>
    <x v="762"/>
    <x v="7"/>
    <x v="460"/>
    <x v="30"/>
    <x v="6"/>
    <x v="15"/>
    <x v="64"/>
    <x v="1"/>
    <x v="419"/>
    <x v="0"/>
    <x v="26"/>
  </r>
  <r>
    <x v="763"/>
    <x v="3"/>
    <x v="460"/>
    <x v="85"/>
    <x v="3"/>
    <x v="64"/>
    <x v="107"/>
    <x v="4"/>
    <x v="756"/>
    <x v="0"/>
    <x v="0"/>
  </r>
  <r>
    <x v="763"/>
    <x v="3"/>
    <x v="460"/>
    <x v="85"/>
    <x v="0"/>
    <x v="42"/>
    <x v="109"/>
    <x v="8"/>
    <x v="599"/>
    <x v="1"/>
    <x v="1"/>
  </r>
  <r>
    <x v="764"/>
    <x v="5"/>
    <x v="460"/>
    <x v="17"/>
    <x v="5"/>
    <x v="49"/>
    <x v="111"/>
    <x v="13"/>
    <x v="448"/>
    <x v="1"/>
    <x v="2"/>
  </r>
  <r>
    <x v="764"/>
    <x v="5"/>
    <x v="460"/>
    <x v="17"/>
    <x v="0"/>
    <x v="11"/>
    <x v="85"/>
    <x v="20"/>
    <x v="878"/>
    <x v="2"/>
    <x v="3"/>
  </r>
  <r>
    <x v="764"/>
    <x v="5"/>
    <x v="460"/>
    <x v="17"/>
    <x v="0"/>
    <x v="42"/>
    <x v="109"/>
    <x v="18"/>
    <x v="682"/>
    <x v="3"/>
    <x v="4"/>
  </r>
  <r>
    <x v="765"/>
    <x v="7"/>
    <x v="460"/>
    <x v="27"/>
    <x v="1"/>
    <x v="70"/>
    <x v="110"/>
    <x v="1"/>
    <x v="222"/>
    <x v="1"/>
    <x v="5"/>
  </r>
  <r>
    <x v="765"/>
    <x v="7"/>
    <x v="460"/>
    <x v="27"/>
    <x v="1"/>
    <x v="1"/>
    <x v="0"/>
    <x v="22"/>
    <x v="95"/>
    <x v="4"/>
    <x v="6"/>
  </r>
  <r>
    <x v="765"/>
    <x v="7"/>
    <x v="460"/>
    <x v="27"/>
    <x v="3"/>
    <x v="73"/>
    <x v="68"/>
    <x v="8"/>
    <x v="562"/>
    <x v="1"/>
    <x v="7"/>
  </r>
  <r>
    <x v="765"/>
    <x v="7"/>
    <x v="460"/>
    <x v="27"/>
    <x v="5"/>
    <x v="56"/>
    <x v="99"/>
    <x v="17"/>
    <x v="738"/>
    <x v="1"/>
    <x v="8"/>
  </r>
  <r>
    <x v="766"/>
    <x v="7"/>
    <x v="461"/>
    <x v="67"/>
    <x v="3"/>
    <x v="5"/>
    <x v="93"/>
    <x v="19"/>
    <x v="879"/>
    <x v="3"/>
    <x v="9"/>
  </r>
  <r>
    <x v="767"/>
    <x v="7"/>
    <x v="461"/>
    <x v="65"/>
    <x v="3"/>
    <x v="34"/>
    <x v="100"/>
    <x v="6"/>
    <x v="465"/>
    <x v="5"/>
    <x v="10"/>
  </r>
  <r>
    <x v="767"/>
    <x v="7"/>
    <x v="461"/>
    <x v="65"/>
    <x v="4"/>
    <x v="23"/>
    <x v="60"/>
    <x v="27"/>
    <x v="540"/>
    <x v="4"/>
    <x v="11"/>
  </r>
  <r>
    <x v="768"/>
    <x v="4"/>
    <x v="461"/>
    <x v="55"/>
    <x v="0"/>
    <x v="12"/>
    <x v="99"/>
    <x v="6"/>
    <x v="587"/>
    <x v="4"/>
    <x v="12"/>
  </r>
  <r>
    <x v="768"/>
    <x v="4"/>
    <x v="461"/>
    <x v="55"/>
    <x v="3"/>
    <x v="20"/>
    <x v="72"/>
    <x v="16"/>
    <x v="880"/>
    <x v="1"/>
    <x v="13"/>
  </r>
  <r>
    <x v="769"/>
    <x v="4"/>
    <x v="462"/>
    <x v="9"/>
    <x v="4"/>
    <x v="57"/>
    <x v="11"/>
    <x v="9"/>
    <x v="189"/>
    <x v="3"/>
    <x v="14"/>
  </r>
  <r>
    <x v="769"/>
    <x v="4"/>
    <x v="462"/>
    <x v="9"/>
    <x v="0"/>
    <x v="21"/>
    <x v="95"/>
    <x v="46"/>
    <x v="881"/>
    <x v="3"/>
    <x v="15"/>
  </r>
  <r>
    <x v="769"/>
    <x v="4"/>
    <x v="462"/>
    <x v="9"/>
    <x v="6"/>
    <x v="30"/>
    <x v="75"/>
    <x v="12"/>
    <x v="263"/>
    <x v="0"/>
    <x v="16"/>
  </r>
  <r>
    <x v="770"/>
    <x v="2"/>
    <x v="462"/>
    <x v="38"/>
    <x v="0"/>
    <x v="36"/>
    <x v="87"/>
    <x v="8"/>
    <x v="586"/>
    <x v="2"/>
    <x v="17"/>
  </r>
  <r>
    <x v="770"/>
    <x v="2"/>
    <x v="462"/>
    <x v="38"/>
    <x v="3"/>
    <x v="59"/>
    <x v="92"/>
    <x v="1"/>
    <x v="549"/>
    <x v="0"/>
    <x v="18"/>
  </r>
  <r>
    <x v="770"/>
    <x v="2"/>
    <x v="462"/>
    <x v="38"/>
    <x v="1"/>
    <x v="33"/>
    <x v="87"/>
    <x v="2"/>
    <x v="562"/>
    <x v="1"/>
    <x v="19"/>
  </r>
  <r>
    <x v="771"/>
    <x v="1"/>
    <x v="462"/>
    <x v="73"/>
    <x v="3"/>
    <x v="54"/>
    <x v="27"/>
    <x v="28"/>
    <x v="114"/>
    <x v="1"/>
    <x v="20"/>
  </r>
  <r>
    <x v="771"/>
    <x v="1"/>
    <x v="462"/>
    <x v="73"/>
    <x v="5"/>
    <x v="14"/>
    <x v="52"/>
    <x v="17"/>
    <x v="66"/>
    <x v="2"/>
    <x v="21"/>
  </r>
  <r>
    <x v="772"/>
    <x v="7"/>
    <x v="463"/>
    <x v="11"/>
    <x v="3"/>
    <x v="41"/>
    <x v="98"/>
    <x v="23"/>
    <x v="641"/>
    <x v="1"/>
    <x v="22"/>
  </r>
  <r>
    <x v="773"/>
    <x v="3"/>
    <x v="463"/>
    <x v="21"/>
    <x v="6"/>
    <x v="18"/>
    <x v="72"/>
    <x v="45"/>
    <x v="882"/>
    <x v="5"/>
    <x v="23"/>
  </r>
  <r>
    <x v="773"/>
    <x v="3"/>
    <x v="463"/>
    <x v="21"/>
    <x v="5"/>
    <x v="9"/>
    <x v="86"/>
    <x v="6"/>
    <x v="450"/>
    <x v="3"/>
    <x v="24"/>
  </r>
  <r>
    <x v="773"/>
    <x v="3"/>
    <x v="463"/>
    <x v="21"/>
    <x v="5"/>
    <x v="68"/>
    <x v="108"/>
    <x v="53"/>
    <x v="883"/>
    <x v="2"/>
    <x v="25"/>
  </r>
  <r>
    <x v="773"/>
    <x v="3"/>
    <x v="463"/>
    <x v="21"/>
    <x v="2"/>
    <x v="4"/>
    <x v="106"/>
    <x v="48"/>
    <x v="884"/>
    <x v="0"/>
    <x v="26"/>
  </r>
  <r>
    <x v="773"/>
    <x v="3"/>
    <x v="463"/>
    <x v="21"/>
    <x v="0"/>
    <x v="2"/>
    <x v="2"/>
    <x v="5"/>
    <x v="710"/>
    <x v="0"/>
    <x v="0"/>
  </r>
  <r>
    <x v="774"/>
    <x v="4"/>
    <x v="463"/>
    <x v="2"/>
    <x v="5"/>
    <x v="49"/>
    <x v="111"/>
    <x v="5"/>
    <x v="508"/>
    <x v="1"/>
    <x v="1"/>
  </r>
  <r>
    <x v="774"/>
    <x v="4"/>
    <x v="463"/>
    <x v="2"/>
    <x v="0"/>
    <x v="60"/>
    <x v="104"/>
    <x v="12"/>
    <x v="674"/>
    <x v="1"/>
    <x v="2"/>
  </r>
  <r>
    <x v="775"/>
    <x v="5"/>
    <x v="463"/>
    <x v="31"/>
    <x v="2"/>
    <x v="32"/>
    <x v="83"/>
    <x v="22"/>
    <x v="56"/>
    <x v="2"/>
    <x v="3"/>
  </r>
  <r>
    <x v="775"/>
    <x v="5"/>
    <x v="463"/>
    <x v="31"/>
    <x v="6"/>
    <x v="40"/>
    <x v="76"/>
    <x v="12"/>
    <x v="729"/>
    <x v="3"/>
    <x v="4"/>
  </r>
  <r>
    <x v="776"/>
    <x v="2"/>
    <x v="464"/>
    <x v="58"/>
    <x v="5"/>
    <x v="68"/>
    <x v="108"/>
    <x v="0"/>
    <x v="718"/>
    <x v="1"/>
    <x v="5"/>
  </r>
  <r>
    <x v="776"/>
    <x v="2"/>
    <x v="464"/>
    <x v="58"/>
    <x v="0"/>
    <x v="10"/>
    <x v="91"/>
    <x v="12"/>
    <x v="445"/>
    <x v="4"/>
    <x v="6"/>
  </r>
  <r>
    <x v="776"/>
    <x v="2"/>
    <x v="464"/>
    <x v="58"/>
    <x v="4"/>
    <x v="6"/>
    <x v="71"/>
    <x v="11"/>
    <x v="614"/>
    <x v="1"/>
    <x v="7"/>
  </r>
  <r>
    <x v="776"/>
    <x v="2"/>
    <x v="464"/>
    <x v="58"/>
    <x v="0"/>
    <x v="42"/>
    <x v="109"/>
    <x v="13"/>
    <x v="885"/>
    <x v="1"/>
    <x v="8"/>
  </r>
  <r>
    <x v="777"/>
    <x v="1"/>
    <x v="464"/>
    <x v="16"/>
    <x v="6"/>
    <x v="52"/>
    <x v="79"/>
    <x v="1"/>
    <x v="212"/>
    <x v="3"/>
    <x v="9"/>
  </r>
  <r>
    <x v="777"/>
    <x v="1"/>
    <x v="464"/>
    <x v="16"/>
    <x v="3"/>
    <x v="43"/>
    <x v="78"/>
    <x v="8"/>
    <x v="56"/>
    <x v="5"/>
    <x v="10"/>
  </r>
  <r>
    <x v="778"/>
    <x v="2"/>
    <x v="464"/>
    <x v="70"/>
    <x v="3"/>
    <x v="59"/>
    <x v="92"/>
    <x v="26"/>
    <x v="403"/>
    <x v="4"/>
    <x v="11"/>
  </r>
  <r>
    <x v="778"/>
    <x v="2"/>
    <x v="464"/>
    <x v="70"/>
    <x v="2"/>
    <x v="4"/>
    <x v="106"/>
    <x v="1"/>
    <x v="756"/>
    <x v="4"/>
    <x v="12"/>
  </r>
  <r>
    <x v="779"/>
    <x v="5"/>
    <x v="465"/>
    <x v="66"/>
    <x v="6"/>
    <x v="15"/>
    <x v="64"/>
    <x v="12"/>
    <x v="477"/>
    <x v="1"/>
    <x v="13"/>
  </r>
  <r>
    <x v="779"/>
    <x v="5"/>
    <x v="465"/>
    <x v="66"/>
    <x v="5"/>
    <x v="29"/>
    <x v="74"/>
    <x v="11"/>
    <x v="886"/>
    <x v="3"/>
    <x v="14"/>
  </r>
  <r>
    <x v="780"/>
    <x v="7"/>
    <x v="465"/>
    <x v="44"/>
    <x v="7"/>
    <x v="16"/>
    <x v="28"/>
    <x v="5"/>
    <x v="175"/>
    <x v="3"/>
    <x v="15"/>
  </r>
  <r>
    <x v="780"/>
    <x v="7"/>
    <x v="465"/>
    <x v="44"/>
    <x v="0"/>
    <x v="21"/>
    <x v="95"/>
    <x v="23"/>
    <x v="23"/>
    <x v="0"/>
    <x v="16"/>
  </r>
  <r>
    <x v="781"/>
    <x v="2"/>
    <x v="465"/>
    <x v="5"/>
    <x v="1"/>
    <x v="33"/>
    <x v="87"/>
    <x v="8"/>
    <x v="586"/>
    <x v="2"/>
    <x v="17"/>
  </r>
  <r>
    <x v="781"/>
    <x v="2"/>
    <x v="465"/>
    <x v="5"/>
    <x v="4"/>
    <x v="46"/>
    <x v="90"/>
    <x v="0"/>
    <x v="887"/>
    <x v="0"/>
    <x v="18"/>
  </r>
  <r>
    <x v="782"/>
    <x v="8"/>
    <x v="466"/>
    <x v="45"/>
    <x v="6"/>
    <x v="18"/>
    <x v="72"/>
    <x v="30"/>
    <x v="888"/>
    <x v="1"/>
    <x v="19"/>
  </r>
  <r>
    <x v="782"/>
    <x v="8"/>
    <x v="466"/>
    <x v="45"/>
    <x v="4"/>
    <x v="25"/>
    <x v="114"/>
    <x v="21"/>
    <x v="889"/>
    <x v="1"/>
    <x v="20"/>
  </r>
  <r>
    <x v="782"/>
    <x v="8"/>
    <x v="466"/>
    <x v="45"/>
    <x v="7"/>
    <x v="39"/>
    <x v="80"/>
    <x v="18"/>
    <x v="829"/>
    <x v="2"/>
    <x v="21"/>
  </r>
  <r>
    <x v="782"/>
    <x v="8"/>
    <x v="466"/>
    <x v="45"/>
    <x v="0"/>
    <x v="21"/>
    <x v="95"/>
    <x v="30"/>
    <x v="890"/>
    <x v="1"/>
    <x v="22"/>
  </r>
  <r>
    <x v="783"/>
    <x v="1"/>
    <x v="466"/>
    <x v="45"/>
    <x v="6"/>
    <x v="52"/>
    <x v="79"/>
    <x v="29"/>
    <x v="818"/>
    <x v="5"/>
    <x v="23"/>
  </r>
  <r>
    <x v="783"/>
    <x v="1"/>
    <x v="466"/>
    <x v="45"/>
    <x v="3"/>
    <x v="43"/>
    <x v="78"/>
    <x v="32"/>
    <x v="133"/>
    <x v="3"/>
    <x v="24"/>
  </r>
  <r>
    <x v="783"/>
    <x v="1"/>
    <x v="466"/>
    <x v="45"/>
    <x v="6"/>
    <x v="15"/>
    <x v="64"/>
    <x v="11"/>
    <x v="891"/>
    <x v="2"/>
    <x v="25"/>
  </r>
  <r>
    <x v="783"/>
    <x v="1"/>
    <x v="466"/>
    <x v="45"/>
    <x v="1"/>
    <x v="58"/>
    <x v="112"/>
    <x v="8"/>
    <x v="809"/>
    <x v="0"/>
    <x v="26"/>
  </r>
  <r>
    <x v="783"/>
    <x v="1"/>
    <x v="466"/>
    <x v="45"/>
    <x v="0"/>
    <x v="42"/>
    <x v="109"/>
    <x v="16"/>
    <x v="69"/>
    <x v="0"/>
    <x v="0"/>
  </r>
  <r>
    <x v="784"/>
    <x v="7"/>
    <x v="466"/>
    <x v="19"/>
    <x v="3"/>
    <x v="20"/>
    <x v="72"/>
    <x v="5"/>
    <x v="809"/>
    <x v="1"/>
    <x v="1"/>
  </r>
  <r>
    <x v="784"/>
    <x v="7"/>
    <x v="466"/>
    <x v="19"/>
    <x v="6"/>
    <x v="67"/>
    <x v="96"/>
    <x v="9"/>
    <x v="892"/>
    <x v="1"/>
    <x v="2"/>
  </r>
  <r>
    <x v="784"/>
    <x v="7"/>
    <x v="466"/>
    <x v="19"/>
    <x v="0"/>
    <x v="21"/>
    <x v="95"/>
    <x v="12"/>
    <x v="584"/>
    <x v="2"/>
    <x v="3"/>
  </r>
  <r>
    <x v="785"/>
    <x v="8"/>
    <x v="466"/>
    <x v="6"/>
    <x v="7"/>
    <x v="22"/>
    <x v="69"/>
    <x v="21"/>
    <x v="893"/>
    <x v="3"/>
    <x v="4"/>
  </r>
  <r>
    <x v="785"/>
    <x v="8"/>
    <x v="466"/>
    <x v="6"/>
    <x v="0"/>
    <x v="60"/>
    <x v="104"/>
    <x v="20"/>
    <x v="112"/>
    <x v="1"/>
    <x v="5"/>
  </r>
  <r>
    <x v="786"/>
    <x v="6"/>
    <x v="467"/>
    <x v="37"/>
    <x v="5"/>
    <x v="27"/>
    <x v="11"/>
    <x v="6"/>
    <x v="65"/>
    <x v="4"/>
    <x v="6"/>
  </r>
  <r>
    <x v="786"/>
    <x v="6"/>
    <x v="467"/>
    <x v="37"/>
    <x v="4"/>
    <x v="45"/>
    <x v="97"/>
    <x v="0"/>
    <x v="894"/>
    <x v="1"/>
    <x v="7"/>
  </r>
  <r>
    <x v="786"/>
    <x v="6"/>
    <x v="467"/>
    <x v="37"/>
    <x v="4"/>
    <x v="75"/>
    <x v="73"/>
    <x v="7"/>
    <x v="895"/>
    <x v="1"/>
    <x v="8"/>
  </r>
  <r>
    <x v="787"/>
    <x v="7"/>
    <x v="467"/>
    <x v="4"/>
    <x v="6"/>
    <x v="52"/>
    <x v="79"/>
    <x v="1"/>
    <x v="212"/>
    <x v="3"/>
    <x v="9"/>
  </r>
  <r>
    <x v="787"/>
    <x v="7"/>
    <x v="467"/>
    <x v="4"/>
    <x v="6"/>
    <x v="31"/>
    <x v="79"/>
    <x v="18"/>
    <x v="674"/>
    <x v="5"/>
    <x v="10"/>
  </r>
  <r>
    <x v="787"/>
    <x v="7"/>
    <x v="467"/>
    <x v="4"/>
    <x v="1"/>
    <x v="1"/>
    <x v="0"/>
    <x v="12"/>
    <x v="257"/>
    <x v="4"/>
    <x v="11"/>
  </r>
  <r>
    <x v="787"/>
    <x v="7"/>
    <x v="467"/>
    <x v="4"/>
    <x v="7"/>
    <x v="55"/>
    <x v="67"/>
    <x v="1"/>
    <x v="468"/>
    <x v="4"/>
    <x v="12"/>
  </r>
  <r>
    <x v="788"/>
    <x v="6"/>
    <x v="467"/>
    <x v="57"/>
    <x v="3"/>
    <x v="43"/>
    <x v="78"/>
    <x v="25"/>
    <x v="766"/>
    <x v="1"/>
    <x v="13"/>
  </r>
  <r>
    <x v="788"/>
    <x v="6"/>
    <x v="467"/>
    <x v="57"/>
    <x v="0"/>
    <x v="21"/>
    <x v="95"/>
    <x v="12"/>
    <x v="584"/>
    <x v="3"/>
    <x v="14"/>
  </r>
  <r>
    <x v="789"/>
    <x v="8"/>
    <x v="468"/>
    <x v="36"/>
    <x v="6"/>
    <x v="30"/>
    <x v="75"/>
    <x v="22"/>
    <x v="143"/>
    <x v="3"/>
    <x v="15"/>
  </r>
  <r>
    <x v="790"/>
    <x v="5"/>
    <x v="468"/>
    <x v="4"/>
    <x v="3"/>
    <x v="37"/>
    <x v="65"/>
    <x v="2"/>
    <x v="401"/>
    <x v="0"/>
    <x v="16"/>
  </r>
  <r>
    <x v="790"/>
    <x v="5"/>
    <x v="468"/>
    <x v="4"/>
    <x v="1"/>
    <x v="65"/>
    <x v="94"/>
    <x v="17"/>
    <x v="896"/>
    <x v="2"/>
    <x v="17"/>
  </r>
  <r>
    <x v="790"/>
    <x v="5"/>
    <x v="468"/>
    <x v="4"/>
    <x v="0"/>
    <x v="42"/>
    <x v="109"/>
    <x v="12"/>
    <x v="621"/>
    <x v="0"/>
    <x v="18"/>
  </r>
  <r>
    <x v="791"/>
    <x v="5"/>
    <x v="468"/>
    <x v="67"/>
    <x v="2"/>
    <x v="44"/>
    <x v="66"/>
    <x v="8"/>
    <x v="402"/>
    <x v="1"/>
    <x v="19"/>
  </r>
  <r>
    <x v="791"/>
    <x v="5"/>
    <x v="468"/>
    <x v="67"/>
    <x v="6"/>
    <x v="31"/>
    <x v="79"/>
    <x v="23"/>
    <x v="123"/>
    <x v="1"/>
    <x v="20"/>
  </r>
  <r>
    <x v="791"/>
    <x v="5"/>
    <x v="468"/>
    <x v="67"/>
    <x v="5"/>
    <x v="14"/>
    <x v="52"/>
    <x v="18"/>
    <x v="746"/>
    <x v="2"/>
    <x v="21"/>
  </r>
  <r>
    <x v="791"/>
    <x v="5"/>
    <x v="468"/>
    <x v="67"/>
    <x v="1"/>
    <x v="8"/>
    <x v="105"/>
    <x v="19"/>
    <x v="897"/>
    <x v="1"/>
    <x v="22"/>
  </r>
  <r>
    <x v="792"/>
    <x v="2"/>
    <x v="469"/>
    <x v="79"/>
    <x v="5"/>
    <x v="27"/>
    <x v="11"/>
    <x v="8"/>
    <x v="14"/>
    <x v="5"/>
    <x v="23"/>
  </r>
  <r>
    <x v="793"/>
    <x v="3"/>
    <x v="469"/>
    <x v="5"/>
    <x v="6"/>
    <x v="18"/>
    <x v="72"/>
    <x v="12"/>
    <x v="359"/>
    <x v="3"/>
    <x v="24"/>
  </r>
  <r>
    <x v="793"/>
    <x v="3"/>
    <x v="469"/>
    <x v="5"/>
    <x v="4"/>
    <x v="46"/>
    <x v="90"/>
    <x v="12"/>
    <x v="748"/>
    <x v="2"/>
    <x v="25"/>
  </r>
  <r>
    <x v="794"/>
    <x v="7"/>
    <x v="469"/>
    <x v="32"/>
    <x v="4"/>
    <x v="45"/>
    <x v="97"/>
    <x v="6"/>
    <x v="898"/>
    <x v="0"/>
    <x v="26"/>
  </r>
  <r>
    <x v="794"/>
    <x v="7"/>
    <x v="469"/>
    <x v="32"/>
    <x v="4"/>
    <x v="75"/>
    <x v="73"/>
    <x v="22"/>
    <x v="663"/>
    <x v="0"/>
    <x v="0"/>
  </r>
  <r>
    <x v="795"/>
    <x v="0"/>
    <x v="469"/>
    <x v="87"/>
    <x v="0"/>
    <x v="0"/>
    <x v="103"/>
    <x v="1"/>
    <x v="362"/>
    <x v="1"/>
    <x v="1"/>
  </r>
  <r>
    <x v="796"/>
    <x v="2"/>
    <x v="470"/>
    <x v="63"/>
    <x v="5"/>
    <x v="29"/>
    <x v="74"/>
    <x v="0"/>
    <x v="861"/>
    <x v="1"/>
    <x v="2"/>
  </r>
  <r>
    <x v="797"/>
    <x v="1"/>
    <x v="470"/>
    <x v="66"/>
    <x v="0"/>
    <x v="10"/>
    <x v="91"/>
    <x v="6"/>
    <x v="481"/>
    <x v="2"/>
    <x v="3"/>
  </r>
  <r>
    <x v="797"/>
    <x v="1"/>
    <x v="470"/>
    <x v="66"/>
    <x v="2"/>
    <x v="4"/>
    <x v="106"/>
    <x v="23"/>
    <x v="899"/>
    <x v="3"/>
    <x v="4"/>
  </r>
  <r>
    <x v="798"/>
    <x v="6"/>
    <x v="470"/>
    <x v="35"/>
    <x v="0"/>
    <x v="36"/>
    <x v="87"/>
    <x v="8"/>
    <x v="586"/>
    <x v="1"/>
    <x v="5"/>
  </r>
  <r>
    <x v="798"/>
    <x v="6"/>
    <x v="470"/>
    <x v="35"/>
    <x v="0"/>
    <x v="26"/>
    <x v="59"/>
    <x v="6"/>
    <x v="133"/>
    <x v="4"/>
    <x v="6"/>
  </r>
  <r>
    <x v="798"/>
    <x v="6"/>
    <x v="470"/>
    <x v="35"/>
    <x v="6"/>
    <x v="31"/>
    <x v="79"/>
    <x v="27"/>
    <x v="858"/>
    <x v="1"/>
    <x v="7"/>
  </r>
  <r>
    <x v="799"/>
    <x v="8"/>
    <x v="471"/>
    <x v="58"/>
    <x v="6"/>
    <x v="52"/>
    <x v="79"/>
    <x v="9"/>
    <x v="263"/>
    <x v="1"/>
    <x v="8"/>
  </r>
  <r>
    <x v="799"/>
    <x v="8"/>
    <x v="471"/>
    <x v="58"/>
    <x v="4"/>
    <x v="25"/>
    <x v="114"/>
    <x v="12"/>
    <x v="794"/>
    <x v="3"/>
    <x v="9"/>
  </r>
  <r>
    <x v="800"/>
    <x v="8"/>
    <x v="471"/>
    <x v="66"/>
    <x v="5"/>
    <x v="56"/>
    <x v="99"/>
    <x v="10"/>
    <x v="600"/>
    <x v="5"/>
    <x v="10"/>
  </r>
  <r>
    <x v="801"/>
    <x v="3"/>
    <x v="471"/>
    <x v="71"/>
    <x v="6"/>
    <x v="18"/>
    <x v="72"/>
    <x v="1"/>
    <x v="562"/>
    <x v="4"/>
    <x v="11"/>
  </r>
  <r>
    <x v="801"/>
    <x v="3"/>
    <x v="471"/>
    <x v="71"/>
    <x v="0"/>
    <x v="36"/>
    <x v="87"/>
    <x v="22"/>
    <x v="677"/>
    <x v="4"/>
    <x v="12"/>
  </r>
  <r>
    <x v="802"/>
    <x v="6"/>
    <x v="472"/>
    <x v="14"/>
    <x v="6"/>
    <x v="38"/>
    <x v="79"/>
    <x v="13"/>
    <x v="463"/>
    <x v="1"/>
    <x v="13"/>
  </r>
  <r>
    <x v="803"/>
    <x v="8"/>
    <x v="472"/>
    <x v="53"/>
    <x v="6"/>
    <x v="15"/>
    <x v="64"/>
    <x v="1"/>
    <x v="419"/>
    <x v="3"/>
    <x v="14"/>
  </r>
  <r>
    <x v="804"/>
    <x v="3"/>
    <x v="472"/>
    <x v="2"/>
    <x v="6"/>
    <x v="40"/>
    <x v="76"/>
    <x v="12"/>
    <x v="729"/>
    <x v="3"/>
    <x v="15"/>
  </r>
  <r>
    <x v="804"/>
    <x v="3"/>
    <x v="472"/>
    <x v="2"/>
    <x v="4"/>
    <x v="75"/>
    <x v="73"/>
    <x v="1"/>
    <x v="500"/>
    <x v="0"/>
    <x v="16"/>
  </r>
  <r>
    <x v="805"/>
    <x v="7"/>
    <x v="472"/>
    <x v="54"/>
    <x v="3"/>
    <x v="59"/>
    <x v="92"/>
    <x v="5"/>
    <x v="900"/>
    <x v="2"/>
    <x v="17"/>
  </r>
  <r>
    <x v="805"/>
    <x v="7"/>
    <x v="472"/>
    <x v="54"/>
    <x v="0"/>
    <x v="26"/>
    <x v="59"/>
    <x v="8"/>
    <x v="16"/>
    <x v="0"/>
    <x v="18"/>
  </r>
  <r>
    <x v="805"/>
    <x v="7"/>
    <x v="472"/>
    <x v="54"/>
    <x v="1"/>
    <x v="58"/>
    <x v="112"/>
    <x v="9"/>
    <x v="901"/>
    <x v="1"/>
    <x v="19"/>
  </r>
  <r>
    <x v="806"/>
    <x v="6"/>
    <x v="473"/>
    <x v="78"/>
    <x v="0"/>
    <x v="10"/>
    <x v="91"/>
    <x v="1"/>
    <x v="738"/>
    <x v="1"/>
    <x v="20"/>
  </r>
  <r>
    <x v="806"/>
    <x v="6"/>
    <x v="473"/>
    <x v="78"/>
    <x v="6"/>
    <x v="51"/>
    <x v="0"/>
    <x v="8"/>
    <x v="435"/>
    <x v="2"/>
    <x v="21"/>
  </r>
  <r>
    <x v="807"/>
    <x v="8"/>
    <x v="473"/>
    <x v="8"/>
    <x v="6"/>
    <x v="15"/>
    <x v="64"/>
    <x v="6"/>
    <x v="623"/>
    <x v="1"/>
    <x v="22"/>
  </r>
  <r>
    <x v="807"/>
    <x v="8"/>
    <x v="473"/>
    <x v="8"/>
    <x v="5"/>
    <x v="66"/>
    <x v="0"/>
    <x v="6"/>
    <x v="362"/>
    <x v="5"/>
    <x v="23"/>
  </r>
  <r>
    <x v="807"/>
    <x v="8"/>
    <x v="473"/>
    <x v="8"/>
    <x v="2"/>
    <x v="4"/>
    <x v="106"/>
    <x v="8"/>
    <x v="391"/>
    <x v="3"/>
    <x v="24"/>
  </r>
  <r>
    <x v="807"/>
    <x v="8"/>
    <x v="473"/>
    <x v="8"/>
    <x v="1"/>
    <x v="8"/>
    <x v="105"/>
    <x v="8"/>
    <x v="223"/>
    <x v="2"/>
    <x v="25"/>
  </r>
  <r>
    <x v="808"/>
    <x v="6"/>
    <x v="473"/>
    <x v="58"/>
    <x v="2"/>
    <x v="32"/>
    <x v="83"/>
    <x v="4"/>
    <x v="746"/>
    <x v="0"/>
    <x v="26"/>
  </r>
  <r>
    <x v="808"/>
    <x v="6"/>
    <x v="473"/>
    <x v="58"/>
    <x v="7"/>
    <x v="16"/>
    <x v="28"/>
    <x v="5"/>
    <x v="175"/>
    <x v="0"/>
    <x v="0"/>
  </r>
  <r>
    <x v="808"/>
    <x v="6"/>
    <x v="473"/>
    <x v="58"/>
    <x v="0"/>
    <x v="11"/>
    <x v="85"/>
    <x v="13"/>
    <x v="709"/>
    <x v="1"/>
    <x v="1"/>
  </r>
  <r>
    <x v="809"/>
    <x v="3"/>
    <x v="474"/>
    <x v="77"/>
    <x v="6"/>
    <x v="30"/>
    <x v="75"/>
    <x v="28"/>
    <x v="419"/>
    <x v="1"/>
    <x v="2"/>
  </r>
  <r>
    <x v="810"/>
    <x v="4"/>
    <x v="474"/>
    <x v="76"/>
    <x v="5"/>
    <x v="27"/>
    <x v="11"/>
    <x v="28"/>
    <x v="104"/>
    <x v="2"/>
    <x v="3"/>
  </r>
  <r>
    <x v="810"/>
    <x v="4"/>
    <x v="474"/>
    <x v="76"/>
    <x v="0"/>
    <x v="11"/>
    <x v="85"/>
    <x v="11"/>
    <x v="778"/>
    <x v="3"/>
    <x v="4"/>
  </r>
  <r>
    <x v="810"/>
    <x v="4"/>
    <x v="474"/>
    <x v="76"/>
    <x v="4"/>
    <x v="75"/>
    <x v="73"/>
    <x v="22"/>
    <x v="663"/>
    <x v="1"/>
    <x v="5"/>
  </r>
  <r>
    <x v="811"/>
    <x v="7"/>
    <x v="474"/>
    <x v="29"/>
    <x v="3"/>
    <x v="43"/>
    <x v="78"/>
    <x v="12"/>
    <x v="212"/>
    <x v="4"/>
    <x v="6"/>
  </r>
  <r>
    <x v="811"/>
    <x v="7"/>
    <x v="474"/>
    <x v="29"/>
    <x v="7"/>
    <x v="35"/>
    <x v="101"/>
    <x v="0"/>
    <x v="80"/>
    <x v="1"/>
    <x v="7"/>
  </r>
  <r>
    <x v="811"/>
    <x v="7"/>
    <x v="474"/>
    <x v="29"/>
    <x v="0"/>
    <x v="11"/>
    <x v="85"/>
    <x v="5"/>
    <x v="472"/>
    <x v="1"/>
    <x v="8"/>
  </r>
  <r>
    <x v="812"/>
    <x v="7"/>
    <x v="475"/>
    <x v="70"/>
    <x v="0"/>
    <x v="11"/>
    <x v="85"/>
    <x v="22"/>
    <x v="397"/>
    <x v="3"/>
    <x v="9"/>
  </r>
  <r>
    <x v="812"/>
    <x v="7"/>
    <x v="475"/>
    <x v="70"/>
    <x v="4"/>
    <x v="23"/>
    <x v="60"/>
    <x v="1"/>
    <x v="506"/>
    <x v="5"/>
    <x v="10"/>
  </r>
  <r>
    <x v="813"/>
    <x v="2"/>
    <x v="475"/>
    <x v="79"/>
    <x v="0"/>
    <x v="11"/>
    <x v="85"/>
    <x v="6"/>
    <x v="579"/>
    <x v="4"/>
    <x v="11"/>
  </r>
  <r>
    <x v="814"/>
    <x v="2"/>
    <x v="475"/>
    <x v="30"/>
    <x v="7"/>
    <x v="22"/>
    <x v="69"/>
    <x v="1"/>
    <x v="411"/>
    <x v="4"/>
    <x v="12"/>
  </r>
  <r>
    <x v="814"/>
    <x v="2"/>
    <x v="475"/>
    <x v="30"/>
    <x v="6"/>
    <x v="30"/>
    <x v="75"/>
    <x v="0"/>
    <x v="212"/>
    <x v="1"/>
    <x v="13"/>
  </r>
  <r>
    <x v="815"/>
    <x v="3"/>
    <x v="475"/>
    <x v="34"/>
    <x v="6"/>
    <x v="53"/>
    <x v="0"/>
    <x v="12"/>
    <x v="257"/>
    <x v="3"/>
    <x v="14"/>
  </r>
  <r>
    <x v="815"/>
    <x v="3"/>
    <x v="475"/>
    <x v="34"/>
    <x v="3"/>
    <x v="37"/>
    <x v="65"/>
    <x v="4"/>
    <x v="146"/>
    <x v="3"/>
    <x v="15"/>
  </r>
  <r>
    <x v="815"/>
    <x v="3"/>
    <x v="475"/>
    <x v="34"/>
    <x v="3"/>
    <x v="5"/>
    <x v="93"/>
    <x v="12"/>
    <x v="733"/>
    <x v="0"/>
    <x v="16"/>
  </r>
  <r>
    <x v="816"/>
    <x v="5"/>
    <x v="476"/>
    <x v="45"/>
    <x v="7"/>
    <x v="35"/>
    <x v="101"/>
    <x v="36"/>
    <x v="902"/>
    <x v="2"/>
    <x v="17"/>
  </r>
  <r>
    <x v="816"/>
    <x v="5"/>
    <x v="476"/>
    <x v="45"/>
    <x v="3"/>
    <x v="5"/>
    <x v="93"/>
    <x v="0"/>
    <x v="514"/>
    <x v="0"/>
    <x v="18"/>
  </r>
  <r>
    <x v="816"/>
    <x v="5"/>
    <x v="476"/>
    <x v="45"/>
    <x v="7"/>
    <x v="22"/>
    <x v="69"/>
    <x v="9"/>
    <x v="533"/>
    <x v="1"/>
    <x v="19"/>
  </r>
  <r>
    <x v="816"/>
    <x v="5"/>
    <x v="476"/>
    <x v="45"/>
    <x v="7"/>
    <x v="16"/>
    <x v="28"/>
    <x v="22"/>
    <x v="312"/>
    <x v="1"/>
    <x v="20"/>
  </r>
  <r>
    <x v="816"/>
    <x v="5"/>
    <x v="476"/>
    <x v="45"/>
    <x v="5"/>
    <x v="56"/>
    <x v="99"/>
    <x v="38"/>
    <x v="497"/>
    <x v="2"/>
    <x v="21"/>
  </r>
  <r>
    <x v="817"/>
    <x v="6"/>
    <x v="476"/>
    <x v="28"/>
    <x v="3"/>
    <x v="34"/>
    <x v="100"/>
    <x v="22"/>
    <x v="903"/>
    <x v="1"/>
    <x v="22"/>
  </r>
  <r>
    <x v="817"/>
    <x v="6"/>
    <x v="476"/>
    <x v="28"/>
    <x v="7"/>
    <x v="55"/>
    <x v="67"/>
    <x v="8"/>
    <x v="405"/>
    <x v="5"/>
    <x v="23"/>
  </r>
  <r>
    <x v="818"/>
    <x v="8"/>
    <x v="476"/>
    <x v="19"/>
    <x v="5"/>
    <x v="19"/>
    <x v="89"/>
    <x v="28"/>
    <x v="650"/>
    <x v="3"/>
    <x v="24"/>
  </r>
  <r>
    <x v="818"/>
    <x v="8"/>
    <x v="476"/>
    <x v="19"/>
    <x v="5"/>
    <x v="49"/>
    <x v="111"/>
    <x v="10"/>
    <x v="904"/>
    <x v="2"/>
    <x v="25"/>
  </r>
  <r>
    <x v="818"/>
    <x v="8"/>
    <x v="476"/>
    <x v="19"/>
    <x v="6"/>
    <x v="53"/>
    <x v="0"/>
    <x v="5"/>
    <x v="520"/>
    <x v="0"/>
    <x v="26"/>
  </r>
  <r>
    <x v="819"/>
    <x v="5"/>
    <x v="477"/>
    <x v="57"/>
    <x v="3"/>
    <x v="5"/>
    <x v="93"/>
    <x v="3"/>
    <x v="544"/>
    <x v="0"/>
    <x v="0"/>
  </r>
  <r>
    <x v="820"/>
    <x v="6"/>
    <x v="477"/>
    <x v="62"/>
    <x v="2"/>
    <x v="44"/>
    <x v="66"/>
    <x v="26"/>
    <x v="50"/>
    <x v="1"/>
    <x v="1"/>
  </r>
  <r>
    <x v="820"/>
    <x v="6"/>
    <x v="477"/>
    <x v="62"/>
    <x v="6"/>
    <x v="40"/>
    <x v="76"/>
    <x v="20"/>
    <x v="905"/>
    <x v="1"/>
    <x v="2"/>
  </r>
  <r>
    <x v="820"/>
    <x v="6"/>
    <x v="477"/>
    <x v="62"/>
    <x v="4"/>
    <x v="23"/>
    <x v="60"/>
    <x v="19"/>
    <x v="906"/>
    <x v="2"/>
    <x v="3"/>
  </r>
  <r>
    <x v="821"/>
    <x v="5"/>
    <x v="477"/>
    <x v="23"/>
    <x v="6"/>
    <x v="13"/>
    <x v="79"/>
    <x v="8"/>
    <x v="41"/>
    <x v="3"/>
    <x v="4"/>
  </r>
  <r>
    <x v="822"/>
    <x v="7"/>
    <x v="478"/>
    <x v="26"/>
    <x v="6"/>
    <x v="52"/>
    <x v="79"/>
    <x v="4"/>
    <x v="210"/>
    <x v="1"/>
    <x v="5"/>
  </r>
  <r>
    <x v="822"/>
    <x v="7"/>
    <x v="478"/>
    <x v="26"/>
    <x v="6"/>
    <x v="18"/>
    <x v="72"/>
    <x v="8"/>
    <x v="589"/>
    <x v="4"/>
    <x v="6"/>
  </r>
  <r>
    <x v="822"/>
    <x v="7"/>
    <x v="478"/>
    <x v="26"/>
    <x v="5"/>
    <x v="19"/>
    <x v="89"/>
    <x v="12"/>
    <x v="504"/>
    <x v="1"/>
    <x v="7"/>
  </r>
  <r>
    <x v="822"/>
    <x v="7"/>
    <x v="478"/>
    <x v="26"/>
    <x v="0"/>
    <x v="12"/>
    <x v="99"/>
    <x v="8"/>
    <x v="189"/>
    <x v="1"/>
    <x v="8"/>
  </r>
  <r>
    <x v="823"/>
    <x v="5"/>
    <x v="478"/>
    <x v="28"/>
    <x v="2"/>
    <x v="32"/>
    <x v="83"/>
    <x v="6"/>
    <x v="263"/>
    <x v="3"/>
    <x v="9"/>
  </r>
  <r>
    <x v="823"/>
    <x v="5"/>
    <x v="478"/>
    <x v="28"/>
    <x v="3"/>
    <x v="43"/>
    <x v="78"/>
    <x v="1"/>
    <x v="143"/>
    <x v="5"/>
    <x v="10"/>
  </r>
  <r>
    <x v="824"/>
    <x v="2"/>
    <x v="478"/>
    <x v="9"/>
    <x v="6"/>
    <x v="18"/>
    <x v="72"/>
    <x v="26"/>
    <x v="677"/>
    <x v="4"/>
    <x v="11"/>
  </r>
  <r>
    <x v="824"/>
    <x v="2"/>
    <x v="478"/>
    <x v="9"/>
    <x v="3"/>
    <x v="5"/>
    <x v="93"/>
    <x v="4"/>
    <x v="907"/>
    <x v="4"/>
    <x v="12"/>
  </r>
  <r>
    <x v="824"/>
    <x v="2"/>
    <x v="478"/>
    <x v="9"/>
    <x v="5"/>
    <x v="72"/>
    <x v="115"/>
    <x v="54"/>
    <x v="908"/>
    <x v="1"/>
    <x v="13"/>
  </r>
  <r>
    <x v="824"/>
    <x v="2"/>
    <x v="478"/>
    <x v="9"/>
    <x v="1"/>
    <x v="58"/>
    <x v="112"/>
    <x v="49"/>
    <x v="909"/>
    <x v="3"/>
    <x v="14"/>
  </r>
  <r>
    <x v="825"/>
    <x v="7"/>
    <x v="478"/>
    <x v="43"/>
    <x v="0"/>
    <x v="0"/>
    <x v="103"/>
    <x v="1"/>
    <x v="362"/>
    <x v="3"/>
    <x v="15"/>
  </r>
  <r>
    <x v="825"/>
    <x v="7"/>
    <x v="478"/>
    <x v="43"/>
    <x v="6"/>
    <x v="15"/>
    <x v="64"/>
    <x v="8"/>
    <x v="222"/>
    <x v="0"/>
    <x v="16"/>
  </r>
  <r>
    <x v="826"/>
    <x v="8"/>
    <x v="479"/>
    <x v="51"/>
    <x v="5"/>
    <x v="19"/>
    <x v="89"/>
    <x v="31"/>
    <x v="503"/>
    <x v="2"/>
    <x v="17"/>
  </r>
  <r>
    <x v="827"/>
    <x v="6"/>
    <x v="479"/>
    <x v="6"/>
    <x v="6"/>
    <x v="18"/>
    <x v="72"/>
    <x v="1"/>
    <x v="562"/>
    <x v="0"/>
    <x v="18"/>
  </r>
  <r>
    <x v="827"/>
    <x v="6"/>
    <x v="479"/>
    <x v="6"/>
    <x v="3"/>
    <x v="54"/>
    <x v="27"/>
    <x v="12"/>
    <x v="41"/>
    <x v="1"/>
    <x v="19"/>
  </r>
  <r>
    <x v="827"/>
    <x v="6"/>
    <x v="479"/>
    <x v="6"/>
    <x v="6"/>
    <x v="38"/>
    <x v="79"/>
    <x v="17"/>
    <x v="114"/>
    <x v="1"/>
    <x v="20"/>
  </r>
  <r>
    <x v="828"/>
    <x v="2"/>
    <x v="479"/>
    <x v="48"/>
    <x v="4"/>
    <x v="63"/>
    <x v="113"/>
    <x v="8"/>
    <x v="403"/>
    <x v="2"/>
    <x v="21"/>
  </r>
  <r>
    <x v="828"/>
    <x v="2"/>
    <x v="479"/>
    <x v="48"/>
    <x v="2"/>
    <x v="3"/>
    <x v="70"/>
    <x v="8"/>
    <x v="774"/>
    <x v="1"/>
    <x v="22"/>
  </r>
  <r>
    <x v="828"/>
    <x v="2"/>
    <x v="479"/>
    <x v="48"/>
    <x v="5"/>
    <x v="49"/>
    <x v="111"/>
    <x v="1"/>
    <x v="401"/>
    <x v="5"/>
    <x v="23"/>
  </r>
  <r>
    <x v="829"/>
    <x v="5"/>
    <x v="479"/>
    <x v="13"/>
    <x v="6"/>
    <x v="18"/>
    <x v="72"/>
    <x v="23"/>
    <x v="593"/>
    <x v="3"/>
    <x v="24"/>
  </r>
  <r>
    <x v="829"/>
    <x v="5"/>
    <x v="479"/>
    <x v="13"/>
    <x v="4"/>
    <x v="57"/>
    <x v="11"/>
    <x v="22"/>
    <x v="66"/>
    <x v="2"/>
    <x v="25"/>
  </r>
  <r>
    <x v="829"/>
    <x v="5"/>
    <x v="479"/>
    <x v="13"/>
    <x v="4"/>
    <x v="62"/>
    <x v="82"/>
    <x v="15"/>
    <x v="910"/>
    <x v="0"/>
    <x v="26"/>
  </r>
  <r>
    <x v="829"/>
    <x v="5"/>
    <x v="479"/>
    <x v="13"/>
    <x v="4"/>
    <x v="63"/>
    <x v="113"/>
    <x v="15"/>
    <x v="738"/>
    <x v="0"/>
    <x v="0"/>
  </r>
  <r>
    <x v="829"/>
    <x v="5"/>
    <x v="479"/>
    <x v="13"/>
    <x v="2"/>
    <x v="32"/>
    <x v="83"/>
    <x v="15"/>
    <x v="104"/>
    <x v="1"/>
    <x v="1"/>
  </r>
  <r>
    <x v="829"/>
    <x v="5"/>
    <x v="479"/>
    <x v="13"/>
    <x v="4"/>
    <x v="71"/>
    <x v="84"/>
    <x v="17"/>
    <x v="32"/>
    <x v="1"/>
    <x v="2"/>
  </r>
  <r>
    <x v="829"/>
    <x v="5"/>
    <x v="479"/>
    <x v="13"/>
    <x v="3"/>
    <x v="41"/>
    <x v="98"/>
    <x v="15"/>
    <x v="374"/>
    <x v="2"/>
    <x v="3"/>
  </r>
  <r>
    <x v="829"/>
    <x v="5"/>
    <x v="479"/>
    <x v="13"/>
    <x v="0"/>
    <x v="36"/>
    <x v="87"/>
    <x v="17"/>
    <x v="911"/>
    <x v="3"/>
    <x v="4"/>
  </r>
  <r>
    <x v="829"/>
    <x v="5"/>
    <x v="479"/>
    <x v="13"/>
    <x v="3"/>
    <x v="43"/>
    <x v="78"/>
    <x v="22"/>
    <x v="618"/>
    <x v="1"/>
    <x v="5"/>
  </r>
  <r>
    <x v="829"/>
    <x v="5"/>
    <x v="479"/>
    <x v="13"/>
    <x v="2"/>
    <x v="3"/>
    <x v="70"/>
    <x v="15"/>
    <x v="912"/>
    <x v="4"/>
    <x v="6"/>
  </r>
  <r>
    <x v="829"/>
    <x v="5"/>
    <x v="479"/>
    <x v="13"/>
    <x v="5"/>
    <x v="19"/>
    <x v="89"/>
    <x v="17"/>
    <x v="913"/>
    <x v="1"/>
    <x v="7"/>
  </r>
  <r>
    <x v="829"/>
    <x v="5"/>
    <x v="479"/>
    <x v="13"/>
    <x v="5"/>
    <x v="9"/>
    <x v="86"/>
    <x v="15"/>
    <x v="509"/>
    <x v="1"/>
    <x v="8"/>
  </r>
  <r>
    <x v="829"/>
    <x v="5"/>
    <x v="479"/>
    <x v="13"/>
    <x v="1"/>
    <x v="70"/>
    <x v="110"/>
    <x v="17"/>
    <x v="780"/>
    <x v="3"/>
    <x v="9"/>
  </r>
  <r>
    <x v="829"/>
    <x v="5"/>
    <x v="479"/>
    <x v="13"/>
    <x v="0"/>
    <x v="26"/>
    <x v="59"/>
    <x v="15"/>
    <x v="914"/>
    <x v="5"/>
    <x v="10"/>
  </r>
  <r>
    <x v="829"/>
    <x v="5"/>
    <x v="479"/>
    <x v="13"/>
    <x v="6"/>
    <x v="13"/>
    <x v="79"/>
    <x v="17"/>
    <x v="114"/>
    <x v="4"/>
    <x v="11"/>
  </r>
  <r>
    <x v="829"/>
    <x v="5"/>
    <x v="479"/>
    <x v="13"/>
    <x v="3"/>
    <x v="5"/>
    <x v="93"/>
    <x v="28"/>
    <x v="915"/>
    <x v="4"/>
    <x v="12"/>
  </r>
  <r>
    <x v="829"/>
    <x v="5"/>
    <x v="479"/>
    <x v="13"/>
    <x v="3"/>
    <x v="54"/>
    <x v="27"/>
    <x v="28"/>
    <x v="114"/>
    <x v="1"/>
    <x v="13"/>
  </r>
  <r>
    <x v="829"/>
    <x v="5"/>
    <x v="479"/>
    <x v="13"/>
    <x v="1"/>
    <x v="65"/>
    <x v="94"/>
    <x v="17"/>
    <x v="896"/>
    <x v="3"/>
    <x v="14"/>
  </r>
  <r>
    <x v="829"/>
    <x v="5"/>
    <x v="479"/>
    <x v="13"/>
    <x v="7"/>
    <x v="16"/>
    <x v="28"/>
    <x v="17"/>
    <x v="480"/>
    <x v="3"/>
    <x v="15"/>
  </r>
  <r>
    <x v="829"/>
    <x v="5"/>
    <x v="479"/>
    <x v="13"/>
    <x v="0"/>
    <x v="11"/>
    <x v="85"/>
    <x v="17"/>
    <x v="657"/>
    <x v="0"/>
    <x v="16"/>
  </r>
  <r>
    <x v="829"/>
    <x v="5"/>
    <x v="479"/>
    <x v="13"/>
    <x v="1"/>
    <x v="58"/>
    <x v="112"/>
    <x v="17"/>
    <x v="916"/>
    <x v="2"/>
    <x v="17"/>
  </r>
  <r>
    <x v="829"/>
    <x v="5"/>
    <x v="479"/>
    <x v="13"/>
    <x v="4"/>
    <x v="61"/>
    <x v="23"/>
    <x v="15"/>
    <x v="917"/>
    <x v="0"/>
    <x v="18"/>
  </r>
  <r>
    <x v="829"/>
    <x v="5"/>
    <x v="479"/>
    <x v="13"/>
    <x v="3"/>
    <x v="47"/>
    <x v="75"/>
    <x v="17"/>
    <x v="104"/>
    <x v="1"/>
    <x v="19"/>
  </r>
  <r>
    <x v="829"/>
    <x v="5"/>
    <x v="479"/>
    <x v="13"/>
    <x v="6"/>
    <x v="48"/>
    <x v="81"/>
    <x v="22"/>
    <x v="374"/>
    <x v="1"/>
    <x v="20"/>
  </r>
  <r>
    <x v="829"/>
    <x v="5"/>
    <x v="479"/>
    <x v="13"/>
    <x v="4"/>
    <x v="23"/>
    <x v="60"/>
    <x v="17"/>
    <x v="706"/>
    <x v="2"/>
    <x v="2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4443BC5-A5EE-4274-81D6-AE97D9CADF6C}" name="TablaDinámica8" cacheId="0" applyNumberFormats="0" applyBorderFormats="0" applyFontFormats="0" applyPatternFormats="0" applyAlignmentFormats="0" applyWidthHeightFormats="1" dataCaption="Valores" updatedVersion="8" minRefreshableVersion="5" useAutoFormatting="1" itemPrintTitles="1" createdVersion="8" indent="0" outline="1" outlineData="1" multipleFieldFilters="0">
  <location ref="L48:L49" firstHeaderRow="1" firstDataRow="1" firstDataCol="0"/>
  <pivotFields count="14">
    <pivotField showAll="0"/>
    <pivotField showAll="0">
      <items count="10">
        <item x="7"/>
        <item x="4"/>
        <item x="3"/>
        <item x="6"/>
        <item x="2"/>
        <item x="1"/>
        <item x="5"/>
        <item x="8"/>
        <item x="0"/>
        <item t="default"/>
      </items>
    </pivotField>
    <pivotField numFmtId="14" showAll="0">
      <items count="48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t="default"/>
      </items>
    </pivotField>
    <pivotField showAll="0"/>
    <pivotField showAll="0">
      <items count="9">
        <item x="6"/>
        <item x="4"/>
        <item x="5"/>
        <item x="0"/>
        <item x="1"/>
        <item x="7"/>
        <item x="2"/>
        <item x="3"/>
        <item t="default"/>
      </items>
    </pivotField>
    <pivotField showAll="0">
      <items count="78">
        <item x="35"/>
        <item x="57"/>
        <item x="37"/>
        <item x="11"/>
        <item x="59"/>
        <item x="52"/>
        <item x="18"/>
        <item x="13"/>
        <item x="62"/>
        <item x="25"/>
        <item x="74"/>
        <item x="67"/>
        <item x="64"/>
        <item x="65"/>
        <item x="42"/>
        <item x="10"/>
        <item x="50"/>
        <item x="33"/>
        <item x="12"/>
        <item x="63"/>
        <item x="28"/>
        <item x="15"/>
        <item x="60"/>
        <item x="45"/>
        <item x="68"/>
        <item x="7"/>
        <item x="41"/>
        <item x="20"/>
        <item x="40"/>
        <item x="5"/>
        <item x="43"/>
        <item x="38"/>
        <item x="51"/>
        <item x="17"/>
        <item x="6"/>
        <item x="61"/>
        <item x="4"/>
        <item x="26"/>
        <item x="14"/>
        <item x="76"/>
        <item x="2"/>
        <item x="34"/>
        <item x="71"/>
        <item x="66"/>
        <item x="23"/>
        <item x="30"/>
        <item x="16"/>
        <item x="19"/>
        <item x="22"/>
        <item x="0"/>
        <item x="36"/>
        <item x="21"/>
        <item x="8"/>
        <item x="48"/>
        <item x="47"/>
        <item x="73"/>
        <item x="44"/>
        <item x="53"/>
        <item x="24"/>
        <item x="56"/>
        <item x="1"/>
        <item x="9"/>
        <item x="27"/>
        <item x="75"/>
        <item x="54"/>
        <item x="31"/>
        <item x="29"/>
        <item x="49"/>
        <item x="39"/>
        <item x="3"/>
        <item x="55"/>
        <item x="70"/>
        <item x="32"/>
        <item x="72"/>
        <item x="46"/>
        <item x="58"/>
        <item x="69"/>
        <item t="default"/>
      </items>
    </pivotField>
    <pivotField showAll="0"/>
    <pivotField showAll="0"/>
    <pivotField dataField="1" showAll="0"/>
    <pivotField showAll="0">
      <items count="7">
        <item x="0"/>
        <item x="4"/>
        <item x="1"/>
        <item x="5"/>
        <item x="3"/>
        <item x="2"/>
        <item t="default"/>
      </items>
    </pivotField>
    <pivotField showAll="0">
      <items count="2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t="default"/>
      </items>
    </pivotField>
    <pivotField showAll="0" defaultSubtotal="0"/>
    <pivotField showAll="0" defaultSubtotal="0"/>
    <pivotField showAll="0" defaultSubtotal="0">
      <items count="5">
        <item x="0"/>
        <item x="1"/>
        <item x="2"/>
        <item x="3"/>
        <item x="4"/>
      </items>
    </pivotField>
  </pivotFields>
  <rowItems count="1">
    <i/>
  </rowItems>
  <colItems count="1">
    <i/>
  </colItems>
  <dataFields count="1">
    <dataField name="Monto total de venta" fld="8" baseField="0" baseItem="19214483" numFmtId="164"/>
  </dataFields>
  <pivotTableStyleInfo name="PivotStyleDark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B44613E-F254-4DAC-91A6-50FF84D4A8E6}" name="TablaDinámica7" cacheId="0" applyNumberFormats="0" applyBorderFormats="0" applyFontFormats="0" applyPatternFormats="0" applyAlignmentFormats="0" applyWidthHeightFormats="1" dataCaption="Valores" updatedVersion="8" minRefreshableVersion="5" useAutoFormatting="1" rowGrandTotals="0" itemPrintTitles="1" createdVersion="8" indent="0" outline="1" outlineData="1" multipleFieldFilters="0" rowHeaderCaption="Categoría">
  <location ref="I48:J56" firstHeaderRow="1" firstDataRow="1" firstDataCol="1"/>
  <pivotFields count="14">
    <pivotField showAll="0"/>
    <pivotField showAll="0">
      <items count="10">
        <item x="7"/>
        <item x="4"/>
        <item x="3"/>
        <item x="6"/>
        <item x="2"/>
        <item x="1"/>
        <item x="5"/>
        <item x="8"/>
        <item x="0"/>
        <item t="default"/>
      </items>
    </pivotField>
    <pivotField numFmtId="14" showAll="0">
      <items count="48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t="default"/>
      </items>
    </pivotField>
    <pivotField showAll="0"/>
    <pivotField axis="axisRow" showAll="0">
      <items count="9">
        <item x="6"/>
        <item x="4"/>
        <item x="5"/>
        <item x="0"/>
        <item x="1"/>
        <item x="7"/>
        <item x="2"/>
        <item x="3"/>
        <item t="default"/>
      </items>
    </pivotField>
    <pivotField showAll="0">
      <items count="78">
        <item x="35"/>
        <item x="57"/>
        <item x="37"/>
        <item x="11"/>
        <item x="59"/>
        <item x="52"/>
        <item x="18"/>
        <item x="13"/>
        <item x="62"/>
        <item x="25"/>
        <item x="74"/>
        <item x="67"/>
        <item x="64"/>
        <item x="65"/>
        <item x="42"/>
        <item x="10"/>
        <item x="50"/>
        <item x="33"/>
        <item x="12"/>
        <item x="63"/>
        <item x="28"/>
        <item x="15"/>
        <item x="60"/>
        <item x="45"/>
        <item x="68"/>
        <item x="7"/>
        <item x="41"/>
        <item x="20"/>
        <item x="40"/>
        <item x="5"/>
        <item x="43"/>
        <item x="38"/>
        <item x="51"/>
        <item x="17"/>
        <item x="6"/>
        <item x="61"/>
        <item x="4"/>
        <item x="26"/>
        <item x="14"/>
        <item x="76"/>
        <item x="2"/>
        <item x="34"/>
        <item x="71"/>
        <item x="66"/>
        <item x="23"/>
        <item x="30"/>
        <item x="16"/>
        <item x="19"/>
        <item x="22"/>
        <item x="0"/>
        <item x="36"/>
        <item x="21"/>
        <item x="8"/>
        <item x="48"/>
        <item x="47"/>
        <item x="73"/>
        <item x="44"/>
        <item x="53"/>
        <item x="24"/>
        <item x="56"/>
        <item x="1"/>
        <item x="9"/>
        <item x="27"/>
        <item x="75"/>
        <item x="54"/>
        <item x="31"/>
        <item x="29"/>
        <item x="49"/>
        <item x="39"/>
        <item x="3"/>
        <item x="55"/>
        <item x="70"/>
        <item x="32"/>
        <item x="72"/>
        <item x="46"/>
        <item x="58"/>
        <item x="69"/>
        <item t="default"/>
      </items>
    </pivotField>
    <pivotField showAll="0"/>
    <pivotField showAll="0"/>
    <pivotField dataField="1" showAll="0"/>
    <pivotField showAll="0">
      <items count="7">
        <item x="0"/>
        <item x="4"/>
        <item x="1"/>
        <item x="5"/>
        <item x="3"/>
        <item x="2"/>
        <item t="default"/>
      </items>
    </pivotField>
    <pivotField showAll="0">
      <items count="2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t="default"/>
      </items>
    </pivotField>
    <pivotField showAll="0" defaultSubtotal="0"/>
    <pivotField showAll="0" defaultSubtotal="0"/>
    <pivotField showAll="0" defaultSubtotal="0">
      <items count="5">
        <item x="0"/>
        <item x="1"/>
        <item x="2"/>
        <item x="3"/>
        <item x="4"/>
      </items>
    </pivotField>
  </pivotFields>
  <rowFields count="1">
    <field x="4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>
      <x v="7"/>
    </i>
  </rowItems>
  <colItems count="1">
    <i/>
  </colItems>
  <dataFields count="1">
    <dataField name="Monto de venta" fld="8" baseField="4" baseItem="0" numFmtId="164"/>
  </dataFields>
  <pivotTableStyleInfo name="PivotStyleDark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4D57F01-C030-461F-ABD0-4783638DA60A}" name="TablaDinámica1" cacheId="0" applyNumberFormats="0" applyBorderFormats="0" applyFontFormats="0" applyPatternFormats="0" applyAlignmentFormats="0" applyWidthHeightFormats="1" dataCaption="Valores" updatedVersion="8" minRefreshableVersion="5" useAutoFormatting="1" itemPrintTitles="1" createdVersion="8" indent="0" outline="1" outlineData="1" multipleFieldFilters="0">
  <location ref="A1:E31" firstHeaderRow="0" firstDataRow="1" firstDataCol="1"/>
  <pivotFields count="14">
    <pivotField dataField="1" showAll="0">
      <items count="8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t="default"/>
      </items>
    </pivotField>
    <pivotField axis="axisRow" showAll="0">
      <items count="10">
        <item x="7"/>
        <item x="4"/>
        <item sd="0" x="3"/>
        <item sd="0" x="6"/>
        <item sd="0" x="2"/>
        <item sd="0" x="1"/>
        <item sd="0" x="5"/>
        <item sd="0" x="8"/>
        <item sd="0" x="0"/>
        <item t="default"/>
      </items>
    </pivotField>
    <pivotField axis="axisRow" numFmtId="14" showAll="0">
      <items count="48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sd="0"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t="default"/>
      </items>
    </pivotField>
    <pivotField axis="axisRow" showAll="0">
      <items count="90">
        <item x="85"/>
        <item x="39"/>
        <item x="59"/>
        <item x="55"/>
        <item x="25"/>
        <item x="76"/>
        <item x="15"/>
        <item x="46"/>
        <item x="48"/>
        <item x="66"/>
        <item x="31"/>
        <item x="78"/>
        <item x="10"/>
        <item x="5"/>
        <item x="32"/>
        <item x="72"/>
        <item x="35"/>
        <item x="57"/>
        <item x="41"/>
        <item x="58"/>
        <item x="9"/>
        <item x="52"/>
        <item x="68"/>
        <item x="14"/>
        <item x="86"/>
        <item x="70"/>
        <item x="17"/>
        <item x="47"/>
        <item x="60"/>
        <item x="36"/>
        <item x="71"/>
        <item x="79"/>
        <item x="18"/>
        <item x="2"/>
        <item x="8"/>
        <item x="64"/>
        <item x="34"/>
        <item x="42"/>
        <item x="44"/>
        <item x="88"/>
        <item x="53"/>
        <item x="75"/>
        <item x="74"/>
        <item x="26"/>
        <item x="82"/>
        <item x="28"/>
        <item x="67"/>
        <item x="38"/>
        <item x="22"/>
        <item x="80"/>
        <item x="49"/>
        <item x="24"/>
        <item x="77"/>
        <item x="69"/>
        <item x="37"/>
        <item x="11"/>
        <item x="43"/>
        <item x="54"/>
        <item x="50"/>
        <item x="12"/>
        <item x="62"/>
        <item x="21"/>
        <item x="73"/>
        <item x="13"/>
        <item x="30"/>
        <item x="29"/>
        <item x="6"/>
        <item x="27"/>
        <item x="65"/>
        <item x="45"/>
        <item x="56"/>
        <item x="51"/>
        <item x="87"/>
        <item x="20"/>
        <item x="4"/>
        <item x="40"/>
        <item x="84"/>
        <item x="1"/>
        <item x="23"/>
        <item x="33"/>
        <item x="81"/>
        <item x="61"/>
        <item x="3"/>
        <item x="0"/>
        <item x="16"/>
        <item x="7"/>
        <item x="19"/>
        <item x="83"/>
        <item x="63"/>
        <item t="default"/>
      </items>
    </pivotField>
    <pivotField axis="axisRow" showAll="0">
      <items count="9">
        <item x="6"/>
        <item x="4"/>
        <item x="5"/>
        <item x="0"/>
        <item x="1"/>
        <item x="7"/>
        <item x="2"/>
        <item x="3"/>
        <item t="default"/>
      </items>
    </pivotField>
    <pivotField axis="axisRow" showAll="0">
      <items count="78">
        <item x="35"/>
        <item x="57"/>
        <item x="37"/>
        <item x="11"/>
        <item x="59"/>
        <item x="52"/>
        <item x="18"/>
        <item x="13"/>
        <item x="62"/>
        <item x="25"/>
        <item x="74"/>
        <item x="67"/>
        <item x="64"/>
        <item x="65"/>
        <item x="42"/>
        <item x="10"/>
        <item x="50"/>
        <item x="33"/>
        <item x="12"/>
        <item x="63"/>
        <item x="28"/>
        <item x="15"/>
        <item x="60"/>
        <item x="45"/>
        <item x="68"/>
        <item x="7"/>
        <item x="41"/>
        <item x="20"/>
        <item x="40"/>
        <item x="5"/>
        <item x="43"/>
        <item x="38"/>
        <item x="51"/>
        <item x="17"/>
        <item x="6"/>
        <item x="61"/>
        <item x="4"/>
        <item x="26"/>
        <item x="14"/>
        <item x="76"/>
        <item x="2"/>
        <item x="34"/>
        <item x="71"/>
        <item x="66"/>
        <item x="23"/>
        <item x="30"/>
        <item x="16"/>
        <item x="19"/>
        <item x="22"/>
        <item x="0"/>
        <item x="36"/>
        <item x="21"/>
        <item x="8"/>
        <item x="48"/>
        <item x="47"/>
        <item x="73"/>
        <item x="44"/>
        <item x="53"/>
        <item x="24"/>
        <item x="56"/>
        <item x="1"/>
        <item x="9"/>
        <item x="27"/>
        <item x="75"/>
        <item x="54"/>
        <item x="31"/>
        <item x="29"/>
        <item x="49"/>
        <item x="39"/>
        <item x="3"/>
        <item x="55"/>
        <item x="70"/>
        <item x="32"/>
        <item x="72"/>
        <item x="46"/>
        <item x="58"/>
        <item x="69"/>
        <item t="default"/>
      </items>
    </pivotField>
    <pivotField dataField="1" showAll="0">
      <items count="117">
        <item x="9"/>
        <item x="91"/>
        <item x="14"/>
        <item x="64"/>
        <item x="38"/>
        <item x="54"/>
        <item x="46"/>
        <item x="78"/>
        <item x="41"/>
        <item x="94"/>
        <item x="58"/>
        <item x="42"/>
        <item x="67"/>
        <item x="57"/>
        <item x="5"/>
        <item x="81"/>
        <item x="16"/>
        <item x="110"/>
        <item x="111"/>
        <item x="68"/>
        <item x="45"/>
        <item x="93"/>
        <item x="1"/>
        <item x="11"/>
        <item x="61"/>
        <item x="21"/>
        <item x="53"/>
        <item x="44"/>
        <item x="27"/>
        <item x="43"/>
        <item x="99"/>
        <item x="77"/>
        <item x="60"/>
        <item x="107"/>
        <item x="50"/>
        <item x="18"/>
        <item x="0"/>
        <item x="12"/>
        <item x="32"/>
        <item x="75"/>
        <item x="17"/>
        <item x="40"/>
        <item x="7"/>
        <item x="13"/>
        <item x="115"/>
        <item x="6"/>
        <item x="23"/>
        <item x="37"/>
        <item x="89"/>
        <item x="51"/>
        <item x="79"/>
        <item x="65"/>
        <item x="3"/>
        <item x="72"/>
        <item x="15"/>
        <item x="97"/>
        <item x="105"/>
        <item x="52"/>
        <item x="30"/>
        <item x="25"/>
        <item x="103"/>
        <item x="71"/>
        <item x="114"/>
        <item x="109"/>
        <item x="82"/>
        <item x="62"/>
        <item x="70"/>
        <item x="28"/>
        <item x="36"/>
        <item x="56"/>
        <item x="113"/>
        <item x="24"/>
        <item x="100"/>
        <item x="102"/>
        <item x="20"/>
        <item x="47"/>
        <item x="10"/>
        <item x="34"/>
        <item x="73"/>
        <item x="49"/>
        <item x="83"/>
        <item x="29"/>
        <item x="98"/>
        <item x="31"/>
        <item x="108"/>
        <item x="59"/>
        <item x="69"/>
        <item x="112"/>
        <item x="85"/>
        <item x="2"/>
        <item x="22"/>
        <item x="104"/>
        <item x="39"/>
        <item x="35"/>
        <item x="87"/>
        <item x="101"/>
        <item x="26"/>
        <item x="84"/>
        <item x="4"/>
        <item x="90"/>
        <item x="19"/>
        <item x="66"/>
        <item x="76"/>
        <item x="74"/>
        <item x="48"/>
        <item x="106"/>
        <item x="95"/>
        <item x="92"/>
        <item x="8"/>
        <item x="63"/>
        <item x="86"/>
        <item x="88"/>
        <item x="33"/>
        <item x="80"/>
        <item x="55"/>
        <item x="96"/>
        <item t="default"/>
      </items>
    </pivotField>
    <pivotField dataField="1" showAll="0">
      <items count="56">
        <item x="15"/>
        <item x="17"/>
        <item x="28"/>
        <item x="22"/>
        <item x="2"/>
        <item x="7"/>
        <item x="25"/>
        <item x="26"/>
        <item x="3"/>
        <item x="1"/>
        <item x="45"/>
        <item x="0"/>
        <item x="35"/>
        <item x="31"/>
        <item x="6"/>
        <item x="16"/>
        <item x="27"/>
        <item x="8"/>
        <item x="11"/>
        <item x="54"/>
        <item x="23"/>
        <item x="9"/>
        <item x="47"/>
        <item x="19"/>
        <item x="12"/>
        <item x="39"/>
        <item x="24"/>
        <item x="5"/>
        <item x="20"/>
        <item x="43"/>
        <item x="4"/>
        <item x="10"/>
        <item x="48"/>
        <item x="29"/>
        <item x="33"/>
        <item x="41"/>
        <item x="13"/>
        <item x="50"/>
        <item x="37"/>
        <item x="38"/>
        <item x="34"/>
        <item x="18"/>
        <item x="53"/>
        <item x="14"/>
        <item x="52"/>
        <item x="21"/>
        <item x="36"/>
        <item x="32"/>
        <item x="44"/>
        <item x="42"/>
        <item x="51"/>
        <item x="30"/>
        <item x="46"/>
        <item x="40"/>
        <item x="49"/>
        <item t="default"/>
      </items>
    </pivotField>
    <pivotField dataField="1" showAll="0">
      <items count="919">
        <item x="366"/>
        <item x="83"/>
        <item x="311"/>
        <item x="797"/>
        <item x="743"/>
        <item x="592"/>
        <item x="896"/>
        <item x="609"/>
        <item x="202"/>
        <item x="917"/>
        <item x="862"/>
        <item x="780"/>
        <item x="765"/>
        <item x="305"/>
        <item x="460"/>
        <item x="33"/>
        <item x="84"/>
        <item x="910"/>
        <item x="742"/>
        <item x="145"/>
        <item x="438"/>
        <item x="912"/>
        <item x="618"/>
        <item x="378"/>
        <item x="363"/>
        <item x="738"/>
        <item x="832"/>
        <item x="706"/>
        <item x="806"/>
        <item x="551"/>
        <item x="142"/>
        <item x="915"/>
        <item x="313"/>
        <item x="294"/>
        <item x="140"/>
        <item x="566"/>
        <item x="104"/>
        <item x="374"/>
        <item x="87"/>
        <item x="914"/>
        <item x="135"/>
        <item x="479"/>
        <item x="913"/>
        <item x="534"/>
        <item x="296"/>
        <item x="114"/>
        <item x="393"/>
        <item x="535"/>
        <item x="116"/>
        <item x="481"/>
        <item x="720"/>
        <item x="383"/>
        <item x="659"/>
        <item x="66"/>
        <item x="436"/>
        <item x="766"/>
        <item x="764"/>
        <item x="71"/>
        <item x="628"/>
        <item x="167"/>
        <item x="419"/>
        <item x="588"/>
        <item x="836"/>
        <item x="690"/>
        <item x="480"/>
        <item x="60"/>
        <item x="828"/>
        <item x="314"/>
        <item x="12"/>
        <item x="147"/>
        <item x="627"/>
        <item x="242"/>
        <item x="757"/>
        <item x="650"/>
        <item x="17"/>
        <item x="737"/>
        <item x="643"/>
        <item x="721"/>
        <item x="95"/>
        <item x="421"/>
        <item x="85"/>
        <item x="452"/>
        <item x="211"/>
        <item x="103"/>
        <item x="143"/>
        <item x="42"/>
        <item x="259"/>
        <item x="453"/>
        <item x="154"/>
        <item x="302"/>
        <item x="400"/>
        <item x="459"/>
        <item x="653"/>
        <item x="568"/>
        <item x="841"/>
        <item x="916"/>
        <item x="150"/>
        <item x="623"/>
        <item x="657"/>
        <item x="870"/>
        <item x="595"/>
        <item x="596"/>
        <item x="347"/>
        <item x="244"/>
        <item x="180"/>
        <item x="239"/>
        <item x="468"/>
        <item x="445"/>
        <item x="911"/>
        <item x="293"/>
        <item x="570"/>
        <item x="5"/>
        <item x="745"/>
        <item x="697"/>
        <item x="604"/>
        <item x="546"/>
        <item x="276"/>
        <item x="612"/>
        <item x="32"/>
        <item x="509"/>
        <item x="91"/>
        <item x="651"/>
        <item x="241"/>
        <item x="111"/>
        <item x="688"/>
        <item x="240"/>
        <item x="27"/>
        <item x="274"/>
        <item x="544"/>
        <item x="804"/>
        <item x="346"/>
        <item x="185"/>
        <item x="222"/>
        <item x="250"/>
        <item x="401"/>
        <item x="200"/>
        <item x="853"/>
        <item x="891"/>
        <item x="633"/>
        <item x="312"/>
        <item x="109"/>
        <item x="444"/>
        <item x="470"/>
        <item x="493"/>
        <item x="1"/>
        <item x="693"/>
        <item x="754"/>
        <item x="781"/>
        <item x="179"/>
        <item x="216"/>
        <item x="8"/>
        <item x="768"/>
        <item x="258"/>
        <item x="903"/>
        <item x="108"/>
        <item x="831"/>
        <item x="478"/>
        <item x="808"/>
        <item x="243"/>
        <item x="188"/>
        <item x="376"/>
        <item x="420"/>
        <item x="827"/>
        <item x="126"/>
        <item x="464"/>
        <item x="370"/>
        <item x="55"/>
        <item x="456"/>
        <item x="166"/>
        <item x="521"/>
        <item x="663"/>
        <item x="269"/>
        <item x="344"/>
        <item x="514"/>
        <item x="531"/>
        <item x="863"/>
        <item x="541"/>
        <item x="218"/>
        <item x="56"/>
        <item x="120"/>
        <item x="34"/>
        <item x="86"/>
        <item x="25"/>
        <item x="640"/>
        <item x="708"/>
        <item x="731"/>
        <item x="389"/>
        <item x="392"/>
        <item x="506"/>
        <item x="89"/>
        <item x="684"/>
        <item x="854"/>
        <item x="373"/>
        <item x="477"/>
        <item x="496"/>
        <item x="397"/>
        <item x="416"/>
        <item x="591"/>
        <item x="148"/>
        <item x="730"/>
        <item x="315"/>
        <item x="213"/>
        <item x="550"/>
        <item x="165"/>
        <item x="102"/>
        <item x="151"/>
        <item x="303"/>
        <item x="847"/>
        <item x="128"/>
        <item x="413"/>
        <item x="332"/>
        <item x="405"/>
        <item x="349"/>
        <item x="65"/>
        <item x="367"/>
        <item x="677"/>
        <item x="319"/>
        <item x="357"/>
        <item x="368"/>
        <item x="31"/>
        <item x="161"/>
        <item x="511"/>
        <item x="28"/>
        <item x="557"/>
        <item x="159"/>
        <item x="485"/>
        <item x="255"/>
        <item x="525"/>
        <item x="334"/>
        <item x="38"/>
        <item x="679"/>
        <item x="542"/>
        <item x="262"/>
        <item x="443"/>
        <item x="235"/>
        <item x="181"/>
        <item x="3"/>
        <item x="0"/>
        <item x="19"/>
        <item x="895"/>
        <item x="699"/>
        <item x="220"/>
        <item x="2"/>
        <item x="649"/>
        <item x="705"/>
        <item x="440"/>
        <item x="115"/>
        <item x="196"/>
        <item x="490"/>
        <item x="212"/>
        <item x="155"/>
        <item x="467"/>
        <item x="404"/>
        <item x="82"/>
        <item x="320"/>
        <item x="552"/>
        <item x="587"/>
        <item x="562"/>
        <item x="415"/>
        <item x="318"/>
        <item x="47"/>
        <item x="629"/>
        <item x="488"/>
        <item x="648"/>
        <item x="516"/>
        <item x="70"/>
        <item x="214"/>
        <item x="798"/>
        <item x="665"/>
        <item x="407"/>
        <item x="149"/>
        <item x="825"/>
        <item x="406"/>
        <item x="536"/>
        <item x="14"/>
        <item x="121"/>
        <item x="40"/>
        <item x="379"/>
        <item x="138"/>
        <item x="295"/>
        <item x="882"/>
        <item x="530"/>
        <item x="362"/>
        <item x="644"/>
        <item x="788"/>
        <item x="377"/>
        <item x="53"/>
        <item x="678"/>
        <item x="228"/>
        <item x="266"/>
        <item x="437"/>
        <item x="760"/>
        <item x="333"/>
        <item x="298"/>
        <item x="395"/>
        <item x="626"/>
        <item x="101"/>
        <item x="583"/>
        <item x="410"/>
        <item x="326"/>
        <item x="787"/>
        <item x="224"/>
        <item x="345"/>
        <item x="632"/>
        <item x="396"/>
        <item x="894"/>
        <item x="540"/>
        <item x="9"/>
        <item x="328"/>
        <item x="512"/>
        <item x="810"/>
        <item x="105"/>
        <item x="49"/>
        <item x="713"/>
        <item x="503"/>
        <item x="759"/>
        <item x="873"/>
        <item x="76"/>
        <item x="88"/>
        <item x="327"/>
        <item x="162"/>
        <item x="189"/>
        <item x="394"/>
        <item x="37"/>
        <item x="7"/>
        <item x="564"/>
        <item x="528"/>
        <item x="740"/>
        <item x="268"/>
        <item x="454"/>
        <item x="117"/>
        <item x="399"/>
        <item x="802"/>
        <item x="703"/>
        <item x="139"/>
        <item x="537"/>
        <item x="72"/>
        <item x="475"/>
        <item x="856"/>
        <item x="279"/>
        <item x="619"/>
        <item x="879"/>
        <item x="872"/>
        <item x="722"/>
        <item x="652"/>
        <item x="457"/>
        <item x="330"/>
        <item x="256"/>
        <item x="435"/>
        <item x="78"/>
        <item x="369"/>
        <item x="500"/>
        <item x="39"/>
        <item x="45"/>
        <item x="733"/>
        <item x="795"/>
        <item x="898"/>
        <item x="168"/>
        <item x="348"/>
        <item x="772"/>
        <item x="350"/>
        <item x="782"/>
        <item x="824"/>
        <item x="698"/>
        <item x="602"/>
        <item x="79"/>
        <item x="646"/>
        <item x="880"/>
        <item x="20"/>
        <item x="685"/>
        <item x="877"/>
        <item x="381"/>
        <item x="174"/>
        <item x="195"/>
        <item x="711"/>
        <item x="388"/>
        <item x="304"/>
        <item x="852"/>
        <item x="461"/>
        <item x="489"/>
        <item x="642"/>
        <item x="191"/>
        <item x="157"/>
        <item x="474"/>
        <item x="492"/>
        <item x="278"/>
        <item x="610"/>
        <item x="771"/>
        <item x="508"/>
        <item x="572"/>
        <item x="858"/>
        <item x="372"/>
        <item x="719"/>
        <item x="93"/>
        <item x="411"/>
        <item x="717"/>
        <item x="834"/>
        <item x="10"/>
        <item x="715"/>
        <item x="106"/>
        <item x="791"/>
        <item x="69"/>
        <item x="301"/>
        <item x="351"/>
        <item x="755"/>
        <item x="543"/>
        <item x="686"/>
        <item x="382"/>
        <item x="846"/>
        <item x="144"/>
        <item x="908"/>
        <item x="41"/>
        <item x="906"/>
        <item x="306"/>
        <item x="50"/>
        <item x="658"/>
        <item x="696"/>
        <item x="110"/>
        <item x="73"/>
        <item x="556"/>
        <item x="261"/>
        <item x="343"/>
        <item x="718"/>
        <item x="473"/>
        <item x="617"/>
        <item x="837"/>
        <item x="589"/>
        <item x="22"/>
        <item x="361"/>
        <item x="81"/>
        <item x="724"/>
        <item x="907"/>
        <item x="904"/>
        <item x="429"/>
        <item x="465"/>
        <item x="61"/>
        <item x="666"/>
        <item x="223"/>
        <item x="529"/>
        <item x="387"/>
        <item x="24"/>
        <item x="597"/>
        <item x="141"/>
        <item x="716"/>
        <item x="221"/>
        <item x="177"/>
        <item x="271"/>
        <item x="559"/>
        <item x="227"/>
        <item x="578"/>
        <item x="62"/>
        <item x="18"/>
        <item x="775"/>
        <item x="691"/>
        <item x="613"/>
        <item x="127"/>
        <item x="422"/>
        <item x="539"/>
        <item x="779"/>
        <item x="122"/>
        <item x="576"/>
        <item x="308"/>
        <item x="833"/>
        <item x="257"/>
        <item x="409"/>
        <item x="173"/>
        <item x="855"/>
        <item x="398"/>
        <item x="857"/>
        <item x="424"/>
        <item x="599"/>
        <item x="123"/>
        <item x="273"/>
        <item x="342"/>
        <item x="484"/>
        <item x="801"/>
        <item x="134"/>
        <item x="845"/>
        <item x="131"/>
        <item x="614"/>
        <item x="714"/>
        <item x="673"/>
        <item x="291"/>
        <item x="263"/>
        <item x="876"/>
        <item x="622"/>
        <item x="593"/>
        <item x="58"/>
        <item x="448"/>
        <item x="789"/>
        <item x="774"/>
        <item x="669"/>
        <item x="451"/>
        <item x="80"/>
        <item x="661"/>
        <item x="353"/>
        <item x="340"/>
        <item x="75"/>
        <item x="245"/>
        <item x="519"/>
        <item x="68"/>
        <item x="133"/>
        <item x="21"/>
        <item x="590"/>
        <item x="851"/>
        <item x="520"/>
        <item x="518"/>
        <item x="817"/>
        <item x="441"/>
        <item x="352"/>
        <item x="647"/>
        <item x="403"/>
        <item x="285"/>
        <item x="132"/>
        <item x="163"/>
        <item x="579"/>
        <item x="164"/>
        <item x="447"/>
        <item x="215"/>
        <item x="322"/>
        <item x="624"/>
        <item x="504"/>
        <item x="153"/>
        <item x="600"/>
        <item x="92"/>
        <item x="887"/>
        <item x="776"/>
        <item x="267"/>
        <item x="756"/>
        <item x="46"/>
        <item x="830"/>
        <item x="494"/>
        <item x="94"/>
        <item x="630"/>
        <item x="355"/>
        <item x="897"/>
        <item x="248"/>
        <item x="611"/>
        <item x="118"/>
        <item x="57"/>
        <item x="840"/>
        <item x="620"/>
        <item x="203"/>
        <item x="260"/>
        <item x="796"/>
        <item x="701"/>
        <item x="359"/>
        <item x="119"/>
        <item x="354"/>
        <item x="225"/>
        <item x="390"/>
        <item x="364"/>
        <item x="672"/>
        <item x="193"/>
        <item x="282"/>
        <item x="208"/>
        <item x="812"/>
        <item x="97"/>
        <item x="513"/>
        <item x="36"/>
        <item x="861"/>
        <item x="64"/>
        <item x="192"/>
        <item x="522"/>
        <item x="113"/>
        <item x="15"/>
        <item x="821"/>
        <item x="125"/>
        <item x="206"/>
        <item x="300"/>
        <item x="194"/>
        <item x="727"/>
        <item x="549"/>
        <item x="866"/>
        <item x="491"/>
        <item x="545"/>
        <item x="16"/>
        <item x="794"/>
        <item x="621"/>
        <item x="758"/>
        <item x="96"/>
        <item x="639"/>
        <item x="702"/>
        <item x="321"/>
        <item x="380"/>
        <item x="752"/>
        <item x="773"/>
        <item x="77"/>
        <item x="809"/>
        <item x="63"/>
        <item x="178"/>
        <item x="598"/>
        <item x="336"/>
        <item x="695"/>
        <item x="335"/>
        <item x="497"/>
        <item x="187"/>
        <item x="414"/>
        <item x="839"/>
        <item x="184"/>
        <item x="868"/>
        <item x="507"/>
        <item x="501"/>
        <item x="230"/>
        <item x="532"/>
        <item x="299"/>
        <item x="412"/>
        <item x="289"/>
        <item x="778"/>
        <item x="210"/>
        <item x="176"/>
        <item x="74"/>
        <item x="476"/>
        <item x="385"/>
        <item x="51"/>
        <item x="146"/>
        <item x="515"/>
        <item x="594"/>
        <item x="641"/>
        <item x="226"/>
        <item x="290"/>
        <item x="524"/>
        <item x="843"/>
        <item x="487"/>
        <item x="586"/>
        <item x="29"/>
        <item x="283"/>
        <item x="204"/>
        <item x="434"/>
        <item x="575"/>
        <item x="631"/>
        <item x="625"/>
        <item x="236"/>
        <item x="502"/>
        <item x="229"/>
        <item x="555"/>
        <item x="35"/>
        <item x="275"/>
        <item x="272"/>
        <item x="859"/>
        <item x="608"/>
        <item x="249"/>
        <item x="726"/>
        <item x="777"/>
        <item x="818"/>
        <item x="341"/>
        <item x="548"/>
        <item x="533"/>
        <item x="428"/>
        <item x="471"/>
        <item x="901"/>
        <item x="43"/>
        <item x="466"/>
        <item x="175"/>
        <item x="707"/>
        <item x="238"/>
        <item x="860"/>
        <item x="739"/>
        <item x="329"/>
        <item x="769"/>
        <item x="254"/>
        <item x="124"/>
        <item x="430"/>
        <item x="736"/>
        <item x="26"/>
        <item x="671"/>
        <item x="316"/>
        <item x="67"/>
        <item x="152"/>
        <item x="463"/>
        <item x="814"/>
        <item x="638"/>
        <item x="402"/>
        <item x="307"/>
        <item x="59"/>
        <item x="816"/>
        <item x="246"/>
        <item x="823"/>
        <item x="48"/>
        <item x="654"/>
        <item x="98"/>
        <item x="498"/>
        <item x="90"/>
        <item x="865"/>
        <item x="446"/>
        <item x="700"/>
        <item x="449"/>
        <item x="158"/>
        <item x="505"/>
        <item x="54"/>
        <item x="783"/>
        <item x="510"/>
        <item x="199"/>
        <item x="169"/>
        <item x="569"/>
        <item x="130"/>
        <item x="635"/>
        <item x="156"/>
        <item x="281"/>
        <item x="886"/>
        <item x="807"/>
        <item x="538"/>
        <item x="581"/>
        <item x="270"/>
        <item x="469"/>
        <item x="694"/>
        <item x="563"/>
        <item x="486"/>
        <item x="391"/>
        <item x="577"/>
        <item x="885"/>
        <item x="674"/>
        <item x="13"/>
        <item x="232"/>
        <item x="784"/>
        <item x="605"/>
        <item x="762"/>
        <item x="838"/>
        <item x="418"/>
        <item x="198"/>
        <item x="687"/>
        <item x="616"/>
        <item x="30"/>
        <item x="172"/>
        <item x="761"/>
        <item x="867"/>
        <item x="209"/>
        <item x="523"/>
        <item x="750"/>
        <item x="458"/>
        <item x="462"/>
        <item x="365"/>
        <item x="656"/>
        <item x="753"/>
        <item x="253"/>
        <item x="660"/>
        <item x="793"/>
        <item x="472"/>
        <item x="217"/>
        <item x="746"/>
        <item x="450"/>
        <item x="331"/>
        <item x="710"/>
        <item x="878"/>
        <item x="323"/>
        <item x="770"/>
        <item x="547"/>
        <item x="44"/>
        <item x="183"/>
        <item x="129"/>
        <item x="482"/>
        <item x="136"/>
        <item x="875"/>
        <item x="899"/>
        <item x="735"/>
        <item x="636"/>
        <item x="682"/>
        <item x="112"/>
        <item x="358"/>
        <item x="723"/>
        <item x="748"/>
        <item x="744"/>
        <item x="23"/>
        <item x="205"/>
        <item x="573"/>
        <item x="582"/>
        <item x="751"/>
        <item x="603"/>
        <item x="835"/>
        <item x="681"/>
        <item x="676"/>
        <item x="297"/>
        <item x="729"/>
        <item x="264"/>
        <item x="767"/>
        <item x="554"/>
        <item x="324"/>
        <item x="99"/>
        <item x="201"/>
        <item x="725"/>
        <item x="6"/>
        <item x="689"/>
        <item x="107"/>
        <item x="680"/>
        <item x="889"/>
        <item x="237"/>
        <item x="375"/>
        <item x="442"/>
        <item x="292"/>
        <item x="792"/>
        <item x="864"/>
        <item x="356"/>
        <item x="310"/>
        <item x="790"/>
        <item x="325"/>
        <item x="433"/>
        <item x="100"/>
        <item x="360"/>
        <item x="704"/>
        <item x="426"/>
        <item x="423"/>
        <item x="645"/>
        <item x="408"/>
        <item x="309"/>
        <item x="803"/>
        <item x="584"/>
        <item x="905"/>
        <item x="842"/>
        <item x="819"/>
        <item x="732"/>
        <item x="4"/>
        <item x="709"/>
        <item x="558"/>
        <item x="634"/>
        <item x="826"/>
        <item x="749"/>
        <item x="844"/>
        <item x="277"/>
        <item x="585"/>
        <item x="339"/>
        <item x="728"/>
        <item x="170"/>
        <item x="371"/>
        <item x="815"/>
        <item x="265"/>
        <item x="280"/>
        <item x="668"/>
        <item x="637"/>
        <item x="747"/>
        <item x="869"/>
        <item x="888"/>
        <item x="252"/>
        <item x="567"/>
        <item x="883"/>
        <item x="495"/>
        <item x="247"/>
        <item x="186"/>
        <item x="190"/>
        <item x="785"/>
        <item x="338"/>
        <item x="286"/>
        <item x="615"/>
        <item x="234"/>
        <item x="848"/>
        <item x="287"/>
        <item x="580"/>
        <item x="231"/>
        <item x="197"/>
        <item x="900"/>
        <item x="565"/>
        <item x="526"/>
        <item x="734"/>
        <item x="207"/>
        <item x="527"/>
        <item x="288"/>
        <item x="893"/>
        <item x="284"/>
        <item x="683"/>
        <item x="884"/>
        <item x="561"/>
        <item x="670"/>
        <item x="337"/>
        <item x="571"/>
        <item x="799"/>
        <item x="137"/>
        <item x="712"/>
        <item x="601"/>
        <item x="553"/>
        <item x="499"/>
        <item x="11"/>
        <item x="763"/>
        <item x="386"/>
        <item x="517"/>
        <item x="427"/>
        <item x="675"/>
        <item x="664"/>
        <item x="786"/>
        <item x="160"/>
        <item x="455"/>
        <item x="171"/>
        <item x="432"/>
        <item x="849"/>
        <item x="813"/>
        <item x="902"/>
        <item x="52"/>
        <item x="800"/>
        <item x="607"/>
        <item x="425"/>
        <item x="874"/>
        <item x="820"/>
        <item x="560"/>
        <item x="233"/>
        <item x="655"/>
        <item x="574"/>
        <item x="692"/>
        <item x="606"/>
        <item x="439"/>
        <item x="850"/>
        <item x="182"/>
        <item x="909"/>
        <item x="417"/>
        <item x="662"/>
        <item x="667"/>
        <item x="431"/>
        <item x="890"/>
        <item x="881"/>
        <item x="871"/>
        <item x="384"/>
        <item x="741"/>
        <item x="892"/>
        <item x="829"/>
        <item x="483"/>
        <item x="251"/>
        <item x="822"/>
        <item x="317"/>
        <item x="811"/>
        <item x="219"/>
        <item x="805"/>
        <item t="default"/>
      </items>
    </pivotField>
    <pivotField axis="axisRow" showAll="0">
      <items count="7">
        <item x="0"/>
        <item x="4"/>
        <item x="1"/>
        <item x="5"/>
        <item x="3"/>
        <item x="2"/>
        <item t="default"/>
      </items>
    </pivotField>
    <pivotField axis="axisRow" showAll="0">
      <items count="2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t="default"/>
      </items>
    </pivotField>
    <pivotField axis="axisRow"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  <pivotField axis="axisRow" showAll="0" defaultSubtotal="0">
      <items count="6">
        <item sd="0" x="0"/>
        <item x="1"/>
        <item sd="0" x="2"/>
        <item sd="0" x="3"/>
        <item sd="0" x="4"/>
        <item sd="0" x="5"/>
      </items>
    </pivotField>
    <pivotField axis="axisRow" showAll="0" defaultSubtotal="0">
      <items count="5">
        <item x="0"/>
        <item x="1"/>
        <item sd="0" x="2"/>
        <item x="3"/>
        <item x="4"/>
      </items>
    </pivotField>
  </pivotFields>
  <rowFields count="10">
    <field x="1"/>
    <field x="13"/>
    <field x="12"/>
    <field x="11"/>
    <field x="2"/>
    <field x="3"/>
    <field x="4"/>
    <field x="5"/>
    <field x="9"/>
    <field x="10"/>
  </rowFields>
  <rowItems count="30">
    <i>
      <x/>
    </i>
    <i r="1">
      <x v="1"/>
    </i>
    <i r="2">
      <x v="3"/>
    </i>
    <i r="2">
      <x v="4"/>
    </i>
    <i r="1">
      <x v="2"/>
    </i>
    <i r="1">
      <x v="3"/>
    </i>
    <i r="2">
      <x v="1"/>
    </i>
    <i r="3">
      <x v="1"/>
    </i>
    <i r="3">
      <x v="2"/>
    </i>
    <i r="3">
      <x v="3"/>
    </i>
    <i r="2">
      <x v="2"/>
    </i>
    <i>
      <x v="1"/>
    </i>
    <i r="1">
      <x v="1"/>
    </i>
    <i r="2">
      <x v="3"/>
    </i>
    <i r="2">
      <x v="4"/>
    </i>
    <i r="1">
      <x v="2"/>
    </i>
    <i r="1">
      <x v="3"/>
    </i>
    <i r="2">
      <x v="1"/>
    </i>
    <i r="3">
      <x v="1"/>
    </i>
    <i r="3">
      <x v="2"/>
    </i>
    <i r="3">
      <x v="3"/>
    </i>
    <i r="2">
      <x v="2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a de CLAVEORDEN" fld="0" baseField="0" baseItem="0"/>
    <dataField name="Suma de PRECIO" fld="6" baseField="0" baseItem="0"/>
    <dataField name="Suma de CANTIDADSOLICITADA" fld="7" baseField="0" baseItem="0"/>
    <dataField name="Suma de SUBTOTAL" fld="8" baseField="0" baseItem="0"/>
  </dataFields>
  <pivotTableStyleInfo name="PivotStyleDark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E1909F0-450F-4F80-8DA6-E3A5A619673A}" name="TablaDinámica2" cacheId="0" applyNumberFormats="0" applyBorderFormats="0" applyFontFormats="0" applyPatternFormats="0" applyAlignmentFormats="0" applyWidthHeightFormats="1" dataCaption="Valores" updatedVersion="8" minRefreshableVersion="5" useAutoFormatting="1" itemPrintTitles="1" createdVersion="8" indent="0" outline="1" outlineData="1" multipleFieldFilters="0">
  <location ref="A1:B29" firstHeaderRow="1" firstDataRow="1" firstDataCol="1"/>
  <pivotFields count="14">
    <pivotField showAll="0"/>
    <pivotField showAll="0">
      <items count="10">
        <item x="7"/>
        <item x="4"/>
        <item x="3"/>
        <item x="6"/>
        <item x="2"/>
        <item x="1"/>
        <item x="5"/>
        <item x="8"/>
        <item x="0"/>
        <item t="default"/>
      </items>
    </pivotField>
    <pivotField numFmtId="14" showAll="0">
      <items count="48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t="default"/>
      </items>
    </pivotField>
    <pivotField showAll="0"/>
    <pivotField showAll="0">
      <items count="9">
        <item x="6"/>
        <item x="4"/>
        <item x="5"/>
        <item x="0"/>
        <item x="1"/>
        <item x="7"/>
        <item x="2"/>
        <item x="3"/>
        <item t="default"/>
      </items>
    </pivotField>
    <pivotField showAll="0">
      <items count="78">
        <item x="35"/>
        <item x="57"/>
        <item x="37"/>
        <item x="11"/>
        <item x="59"/>
        <item x="52"/>
        <item x="18"/>
        <item x="13"/>
        <item x="62"/>
        <item x="25"/>
        <item x="74"/>
        <item x="67"/>
        <item x="64"/>
        <item x="65"/>
        <item x="42"/>
        <item x="10"/>
        <item x="50"/>
        <item x="33"/>
        <item x="12"/>
        <item x="63"/>
        <item x="28"/>
        <item x="15"/>
        <item x="60"/>
        <item x="45"/>
        <item x="68"/>
        <item x="7"/>
        <item x="41"/>
        <item x="20"/>
        <item x="40"/>
        <item x="5"/>
        <item x="43"/>
        <item x="38"/>
        <item x="51"/>
        <item x="17"/>
        <item x="6"/>
        <item x="61"/>
        <item x="4"/>
        <item x="26"/>
        <item x="14"/>
        <item x="76"/>
        <item x="2"/>
        <item x="34"/>
        <item x="71"/>
        <item x="66"/>
        <item x="23"/>
        <item x="30"/>
        <item x="16"/>
        <item x="19"/>
        <item x="22"/>
        <item x="0"/>
        <item x="36"/>
        <item x="21"/>
        <item x="8"/>
        <item x="48"/>
        <item x="47"/>
        <item x="73"/>
        <item x="44"/>
        <item x="53"/>
        <item x="24"/>
        <item x="56"/>
        <item x="1"/>
        <item x="9"/>
        <item x="27"/>
        <item x="75"/>
        <item x="54"/>
        <item x="31"/>
        <item x="29"/>
        <item x="49"/>
        <item x="39"/>
        <item x="3"/>
        <item x="55"/>
        <item x="70"/>
        <item x="32"/>
        <item x="72"/>
        <item x="46"/>
        <item x="58"/>
        <item x="69"/>
        <item t="default"/>
      </items>
    </pivotField>
    <pivotField showAll="0"/>
    <pivotField dataField="1" showAll="0"/>
    <pivotField showAll="0"/>
    <pivotField showAll="0">
      <items count="7">
        <item x="0"/>
        <item x="4"/>
        <item x="1"/>
        <item x="5"/>
        <item x="3"/>
        <item x="2"/>
        <item t="default"/>
      </items>
    </pivotField>
    <pivotField axis="axisRow" showAll="0">
      <items count="2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</pivotFields>
  <rowFields count="1">
    <field x="10"/>
  </rowFields>
  <rowItems count="2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 t="grand">
      <x/>
    </i>
  </rowItems>
  <colItems count="1">
    <i/>
  </colItems>
  <dataFields count="1">
    <dataField name="Suma de CANTIDADSOLICITADA" fld="7" baseField="0" baseItem="0"/>
  </dataFields>
  <pivotTableStyleInfo name="PivotStyleDark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2188C54-0B73-443C-9F67-9A5A737C1D8B}" name="TablaDinámica3" cacheId="0" applyNumberFormats="0" applyBorderFormats="0" applyFontFormats="0" applyPatternFormats="0" applyAlignmentFormats="0" applyWidthHeightFormats="1" dataCaption="Valores" updatedVersion="8" minRefreshableVersion="5" useAutoFormatting="1" itemPrintTitles="1" createdVersion="8" indent="0" outline="1" outlineData="1" multipleFieldFilters="0" chartFormat="6">
  <location ref="A1:B11" firstHeaderRow="1" firstDataRow="1" firstDataCol="1"/>
  <pivotFields count="14">
    <pivotField showAll="0"/>
    <pivotField axis="axisRow" showAll="0">
      <items count="10">
        <item x="7"/>
        <item x="4"/>
        <item x="3"/>
        <item x="6"/>
        <item x="2"/>
        <item x="1"/>
        <item x="5"/>
        <item x="8"/>
        <item x="0"/>
        <item t="default"/>
      </items>
    </pivotField>
    <pivotField numFmtId="14" showAll="0">
      <items count="48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t="default"/>
      </items>
    </pivotField>
    <pivotField showAll="0"/>
    <pivotField showAll="0">
      <items count="9">
        <item x="6"/>
        <item x="4"/>
        <item x="5"/>
        <item x="0"/>
        <item x="1"/>
        <item x="7"/>
        <item x="2"/>
        <item x="3"/>
        <item t="default"/>
      </items>
    </pivotField>
    <pivotField showAll="0">
      <items count="78">
        <item x="35"/>
        <item x="57"/>
        <item x="37"/>
        <item x="11"/>
        <item x="59"/>
        <item x="52"/>
        <item x="18"/>
        <item x="13"/>
        <item x="62"/>
        <item x="25"/>
        <item x="74"/>
        <item x="67"/>
        <item x="64"/>
        <item x="65"/>
        <item x="42"/>
        <item x="10"/>
        <item x="50"/>
        <item x="33"/>
        <item x="12"/>
        <item x="63"/>
        <item x="28"/>
        <item x="15"/>
        <item x="60"/>
        <item x="45"/>
        <item x="68"/>
        <item x="7"/>
        <item x="41"/>
        <item x="20"/>
        <item x="40"/>
        <item x="5"/>
        <item x="43"/>
        <item x="38"/>
        <item x="51"/>
        <item x="17"/>
        <item x="6"/>
        <item x="61"/>
        <item x="4"/>
        <item x="26"/>
        <item x="14"/>
        <item x="76"/>
        <item x="2"/>
        <item x="34"/>
        <item x="71"/>
        <item x="66"/>
        <item x="23"/>
        <item x="30"/>
        <item x="16"/>
        <item x="19"/>
        <item x="22"/>
        <item x="0"/>
        <item x="36"/>
        <item x="21"/>
        <item x="8"/>
        <item x="48"/>
        <item x="47"/>
        <item x="73"/>
        <item x="44"/>
        <item x="53"/>
        <item x="24"/>
        <item x="56"/>
        <item x="1"/>
        <item x="9"/>
        <item x="27"/>
        <item x="75"/>
        <item x="54"/>
        <item x="31"/>
        <item x="29"/>
        <item x="49"/>
        <item x="39"/>
        <item x="3"/>
        <item x="55"/>
        <item x="70"/>
        <item x="32"/>
        <item x="72"/>
        <item x="46"/>
        <item x="58"/>
        <item x="69"/>
        <item t="default"/>
      </items>
    </pivotField>
    <pivotField showAll="0"/>
    <pivotField showAll="0"/>
    <pivotField dataField="1" showAll="0"/>
    <pivotField showAll="0">
      <items count="7">
        <item x="0"/>
        <item x="4"/>
        <item x="1"/>
        <item x="5"/>
        <item x="3"/>
        <item x="2"/>
        <item t="default"/>
      </items>
    </pivotField>
    <pivotField showAll="0">
      <items count="2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</pivotFields>
  <rowFields count="1">
    <field x="1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Suma de SUBTOTAL" fld="8" baseField="0" baseItem="0" numFmtId="164"/>
  </dataFields>
  <chartFormats count="1">
    <chartFormat chart="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Dark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1594927-6B18-4B50-8E44-26108442B975}" name="TablaDinámica4" cacheId="0" applyNumberFormats="0" applyBorderFormats="0" applyFontFormats="0" applyPatternFormats="0" applyAlignmentFormats="0" applyWidthHeightFormats="1" dataCaption="Valores" updatedVersion="8" minRefreshableVersion="5" useAutoFormatting="1" itemPrintTitles="1" createdVersion="8" indent="0" outline="1" outlineData="1" multipleFieldFilters="0" chartFormat="4">
  <location ref="A1:B91" firstHeaderRow="1" firstDataRow="1" firstDataCol="1"/>
  <pivotFields count="14">
    <pivotField showAll="0"/>
    <pivotField showAll="0">
      <items count="10">
        <item x="7"/>
        <item x="4"/>
        <item x="3"/>
        <item x="6"/>
        <item x="2"/>
        <item x="1"/>
        <item x="5"/>
        <item x="8"/>
        <item x="0"/>
        <item t="default"/>
      </items>
    </pivotField>
    <pivotField numFmtId="14" showAll="0">
      <items count="48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t="default"/>
      </items>
    </pivotField>
    <pivotField axis="axisRow" showAll="0" sortType="ascending">
      <items count="90">
        <item x="85"/>
        <item x="39"/>
        <item x="59"/>
        <item x="55"/>
        <item x="25"/>
        <item x="76"/>
        <item x="15"/>
        <item x="46"/>
        <item x="48"/>
        <item x="66"/>
        <item x="31"/>
        <item x="78"/>
        <item x="10"/>
        <item x="5"/>
        <item x="32"/>
        <item x="72"/>
        <item x="35"/>
        <item x="57"/>
        <item x="41"/>
        <item x="58"/>
        <item x="9"/>
        <item x="52"/>
        <item x="68"/>
        <item x="14"/>
        <item x="86"/>
        <item x="70"/>
        <item x="17"/>
        <item x="47"/>
        <item x="60"/>
        <item x="36"/>
        <item x="71"/>
        <item x="79"/>
        <item x="18"/>
        <item x="2"/>
        <item x="8"/>
        <item x="64"/>
        <item x="34"/>
        <item x="42"/>
        <item x="44"/>
        <item x="88"/>
        <item x="53"/>
        <item x="75"/>
        <item x="74"/>
        <item x="26"/>
        <item x="82"/>
        <item x="28"/>
        <item x="67"/>
        <item x="38"/>
        <item x="22"/>
        <item x="80"/>
        <item x="49"/>
        <item x="24"/>
        <item x="77"/>
        <item x="69"/>
        <item x="37"/>
        <item x="11"/>
        <item x="43"/>
        <item x="54"/>
        <item x="50"/>
        <item x="12"/>
        <item x="62"/>
        <item x="21"/>
        <item x="73"/>
        <item x="13"/>
        <item x="30"/>
        <item x="29"/>
        <item x="6"/>
        <item x="27"/>
        <item x="65"/>
        <item x="45"/>
        <item x="56"/>
        <item x="51"/>
        <item x="87"/>
        <item x="20"/>
        <item x="4"/>
        <item x="40"/>
        <item x="84"/>
        <item x="1"/>
        <item x="23"/>
        <item x="33"/>
        <item x="81"/>
        <item x="61"/>
        <item x="3"/>
        <item x="0"/>
        <item x="16"/>
        <item x="7"/>
        <item x="19"/>
        <item x="83"/>
        <item x="6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9">
        <item x="6"/>
        <item x="4"/>
        <item x="5"/>
        <item x="0"/>
        <item x="1"/>
        <item x="7"/>
        <item x="2"/>
        <item x="3"/>
        <item t="default"/>
      </items>
    </pivotField>
    <pivotField showAll="0">
      <items count="78">
        <item x="35"/>
        <item x="57"/>
        <item x="37"/>
        <item x="11"/>
        <item x="59"/>
        <item x="52"/>
        <item x="18"/>
        <item x="13"/>
        <item x="62"/>
        <item x="25"/>
        <item x="74"/>
        <item x="67"/>
        <item x="64"/>
        <item x="65"/>
        <item x="42"/>
        <item x="10"/>
        <item x="50"/>
        <item x="33"/>
        <item x="12"/>
        <item x="63"/>
        <item x="28"/>
        <item x="15"/>
        <item x="60"/>
        <item x="45"/>
        <item x="68"/>
        <item x="7"/>
        <item x="41"/>
        <item x="20"/>
        <item x="40"/>
        <item x="5"/>
        <item x="43"/>
        <item x="38"/>
        <item x="51"/>
        <item x="17"/>
        <item x="6"/>
        <item x="61"/>
        <item x="4"/>
        <item x="26"/>
        <item x="14"/>
        <item x="76"/>
        <item x="2"/>
        <item x="34"/>
        <item x="71"/>
        <item x="66"/>
        <item x="23"/>
        <item x="30"/>
        <item x="16"/>
        <item x="19"/>
        <item x="22"/>
        <item x="0"/>
        <item x="36"/>
        <item x="21"/>
        <item x="8"/>
        <item x="48"/>
        <item x="47"/>
        <item x="73"/>
        <item x="44"/>
        <item x="53"/>
        <item x="24"/>
        <item x="56"/>
        <item x="1"/>
        <item x="9"/>
        <item x="27"/>
        <item x="75"/>
        <item x="54"/>
        <item x="31"/>
        <item x="29"/>
        <item x="49"/>
        <item x="39"/>
        <item x="3"/>
        <item x="55"/>
        <item x="70"/>
        <item x="32"/>
        <item x="72"/>
        <item x="46"/>
        <item x="58"/>
        <item x="69"/>
        <item t="default"/>
      </items>
    </pivotField>
    <pivotField showAll="0"/>
    <pivotField dataField="1" showAll="0"/>
    <pivotField showAll="0"/>
    <pivotField showAll="0">
      <items count="7">
        <item x="0"/>
        <item x="4"/>
        <item x="1"/>
        <item x="5"/>
        <item x="3"/>
        <item x="2"/>
        <item t="default"/>
      </items>
    </pivotField>
    <pivotField showAll="0">
      <items count="2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</pivotFields>
  <rowFields count="1">
    <field x="3"/>
  </rowFields>
  <rowItems count="90">
    <i>
      <x v="12"/>
    </i>
    <i>
      <x v="42"/>
    </i>
    <i>
      <x v="52"/>
    </i>
    <i>
      <x v="32"/>
    </i>
    <i>
      <x v="28"/>
    </i>
    <i>
      <x v="75"/>
    </i>
    <i>
      <x v="72"/>
    </i>
    <i>
      <x v="25"/>
    </i>
    <i>
      <x v="76"/>
    </i>
    <i>
      <x v="41"/>
    </i>
    <i>
      <x v="1"/>
    </i>
    <i>
      <x v="24"/>
    </i>
    <i>
      <x v="18"/>
    </i>
    <i>
      <x v="39"/>
    </i>
    <i>
      <x v="15"/>
    </i>
    <i>
      <x v="80"/>
    </i>
    <i>
      <x v="67"/>
    </i>
    <i>
      <x v="62"/>
    </i>
    <i>
      <x v="83"/>
    </i>
    <i>
      <x v="11"/>
    </i>
    <i>
      <x v="35"/>
    </i>
    <i>
      <x v="53"/>
    </i>
    <i>
      <x v="14"/>
    </i>
    <i>
      <x v="47"/>
    </i>
    <i>
      <x v="5"/>
    </i>
    <i>
      <x v="87"/>
    </i>
    <i>
      <x v="17"/>
    </i>
    <i>
      <x v="68"/>
    </i>
    <i>
      <x v="51"/>
    </i>
    <i>
      <x/>
    </i>
    <i>
      <x v="44"/>
    </i>
    <i>
      <x v="58"/>
    </i>
    <i>
      <x v="7"/>
    </i>
    <i>
      <x v="88"/>
    </i>
    <i>
      <x v="56"/>
    </i>
    <i>
      <x v="79"/>
    </i>
    <i>
      <x v="77"/>
    </i>
    <i>
      <x v="85"/>
    </i>
    <i>
      <x v="10"/>
    </i>
    <i>
      <x v="37"/>
    </i>
    <i>
      <x v="30"/>
    </i>
    <i>
      <x v="49"/>
    </i>
    <i>
      <x v="73"/>
    </i>
    <i>
      <x v="64"/>
    </i>
    <i>
      <x v="31"/>
    </i>
    <i>
      <x v="27"/>
    </i>
    <i>
      <x v="22"/>
    </i>
    <i>
      <x v="21"/>
    </i>
    <i>
      <x v="2"/>
    </i>
    <i>
      <x v="71"/>
    </i>
    <i>
      <x v="78"/>
    </i>
    <i>
      <x v="59"/>
    </i>
    <i>
      <x v="29"/>
    </i>
    <i>
      <x v="48"/>
    </i>
    <i>
      <x v="82"/>
    </i>
    <i>
      <x v="40"/>
    </i>
    <i>
      <x v="13"/>
    </i>
    <i>
      <x v="16"/>
    </i>
    <i>
      <x v="19"/>
    </i>
    <i>
      <x v="54"/>
    </i>
    <i>
      <x v="57"/>
    </i>
    <i>
      <x v="55"/>
    </i>
    <i>
      <x v="3"/>
    </i>
    <i>
      <x v="65"/>
    </i>
    <i>
      <x v="6"/>
    </i>
    <i>
      <x v="84"/>
    </i>
    <i>
      <x v="81"/>
    </i>
    <i>
      <x v="43"/>
    </i>
    <i>
      <x v="66"/>
    </i>
    <i>
      <x v="70"/>
    </i>
    <i>
      <x v="45"/>
    </i>
    <i>
      <x v="33"/>
    </i>
    <i>
      <x v="38"/>
    </i>
    <i>
      <x v="9"/>
    </i>
    <i>
      <x v="50"/>
    </i>
    <i>
      <x v="46"/>
    </i>
    <i>
      <x v="8"/>
    </i>
    <i>
      <x v="4"/>
    </i>
    <i>
      <x v="60"/>
    </i>
    <i>
      <x v="86"/>
    </i>
    <i>
      <x v="74"/>
    </i>
    <i>
      <x v="34"/>
    </i>
    <i>
      <x v="23"/>
    </i>
    <i>
      <x v="63"/>
    </i>
    <i>
      <x v="26"/>
    </i>
    <i>
      <x v="36"/>
    </i>
    <i>
      <x v="61"/>
    </i>
    <i>
      <x v="20"/>
    </i>
    <i>
      <x v="69"/>
    </i>
    <i t="grand">
      <x/>
    </i>
  </rowItems>
  <colItems count="1">
    <i/>
  </colItems>
  <dataFields count="1">
    <dataField name="Suma de CANTIDADSOLICITADA" fld="7" baseField="0" baseItem="0"/>
  </dataFields>
  <pivotTableStyleInfo name="PivotStyleDark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12E733C-E755-47BF-8623-F08F26F18B2C}" name="TablaDinámica5" cacheId="0" applyNumberFormats="0" applyBorderFormats="0" applyFontFormats="0" applyPatternFormats="0" applyAlignmentFormats="0" applyWidthHeightFormats="1" dataCaption="Valores" updatedVersion="8" minRefreshableVersion="5" useAutoFormatting="1" itemPrintTitles="1" createdVersion="8" indent="0" outline="1" outlineData="1" multipleFieldFilters="0" chartFormat="4">
  <location ref="A1:B13" firstHeaderRow="1" firstDataRow="1" firstDataCol="1"/>
  <pivotFields count="14">
    <pivotField showAll="0"/>
    <pivotField showAll="0">
      <items count="10">
        <item x="7"/>
        <item x="4"/>
        <item x="3"/>
        <item x="6"/>
        <item x="2"/>
        <item x="1"/>
        <item x="5"/>
        <item x="8"/>
        <item x="0"/>
        <item t="default"/>
      </items>
    </pivotField>
    <pivotField numFmtId="14" showAll="0">
      <items count="48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t="default"/>
      </items>
    </pivotField>
    <pivotField showAll="0"/>
    <pivotField showAll="0">
      <items count="9">
        <item x="6"/>
        <item x="4"/>
        <item x="5"/>
        <item x="0"/>
        <item x="1"/>
        <item x="7"/>
        <item x="2"/>
        <item x="3"/>
        <item t="default"/>
      </items>
    </pivotField>
    <pivotField axis="axisRow" showAll="0" measureFilter="1" sortType="descending">
      <items count="78">
        <item x="35"/>
        <item x="57"/>
        <item x="37"/>
        <item x="11"/>
        <item x="59"/>
        <item x="52"/>
        <item x="18"/>
        <item x="13"/>
        <item x="62"/>
        <item x="25"/>
        <item x="74"/>
        <item x="67"/>
        <item x="64"/>
        <item x="65"/>
        <item x="42"/>
        <item x="10"/>
        <item x="50"/>
        <item x="33"/>
        <item x="12"/>
        <item x="63"/>
        <item x="28"/>
        <item x="15"/>
        <item x="60"/>
        <item x="45"/>
        <item x="68"/>
        <item x="7"/>
        <item x="41"/>
        <item x="20"/>
        <item x="40"/>
        <item x="5"/>
        <item x="43"/>
        <item x="38"/>
        <item x="51"/>
        <item x="17"/>
        <item x="6"/>
        <item x="61"/>
        <item x="4"/>
        <item x="26"/>
        <item x="14"/>
        <item x="76"/>
        <item x="2"/>
        <item x="34"/>
        <item x="71"/>
        <item x="66"/>
        <item x="23"/>
        <item x="30"/>
        <item x="16"/>
        <item x="19"/>
        <item x="22"/>
        <item x="0"/>
        <item x="36"/>
        <item x="21"/>
        <item x="8"/>
        <item x="48"/>
        <item x="47"/>
        <item x="73"/>
        <item x="44"/>
        <item x="53"/>
        <item x="24"/>
        <item x="56"/>
        <item x="1"/>
        <item x="9"/>
        <item x="27"/>
        <item x="75"/>
        <item x="54"/>
        <item x="31"/>
        <item x="29"/>
        <item x="49"/>
        <item x="39"/>
        <item x="3"/>
        <item x="55"/>
        <item x="70"/>
        <item x="32"/>
        <item x="72"/>
        <item x="46"/>
        <item x="58"/>
        <item x="6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dataField="1" showAll="0"/>
    <pivotField showAll="0"/>
    <pivotField showAll="0">
      <items count="7">
        <item x="0"/>
        <item x="4"/>
        <item x="1"/>
        <item x="5"/>
        <item x="3"/>
        <item x="2"/>
        <item t="default"/>
      </items>
    </pivotField>
    <pivotField showAll="0">
      <items count="2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6">
        <item x="0"/>
        <item x="1"/>
        <item x="2"/>
        <item x="3"/>
        <item x="4"/>
        <item t="default"/>
      </items>
    </pivotField>
  </pivotFields>
  <rowFields count="1">
    <field x="5"/>
  </rowFields>
  <rowItems count="12">
    <i>
      <x v="3"/>
    </i>
    <i>
      <x v="51"/>
    </i>
    <i>
      <x v="18"/>
    </i>
    <i>
      <x v="17"/>
    </i>
    <i>
      <x v="47"/>
    </i>
    <i>
      <x v="53"/>
    </i>
    <i>
      <x v="21"/>
    </i>
    <i>
      <x v="2"/>
    </i>
    <i>
      <x v="66"/>
    </i>
    <i>
      <x v="14"/>
    </i>
    <i>
      <x v="6"/>
    </i>
    <i t="grand">
      <x/>
    </i>
  </rowItems>
  <colItems count="1">
    <i/>
  </colItems>
  <dataFields count="1">
    <dataField name="Suma de CANTIDADSOLICITADA" fld="7" baseField="0" baseItem="0"/>
  </dataFields>
  <chartFormats count="1"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Dark7" showRowHeaders="1" showColHeaders="1" showRowStripes="0" showColStripes="0" showLastColumn="1"/>
  <filters count="1">
    <filter fld="5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176F597-16AB-40B4-B9D5-C9EEE27176A4}" name="TablaDinámica6" cacheId="0" applyNumberFormats="0" applyBorderFormats="0" applyFontFormats="0" applyPatternFormats="0" applyAlignmentFormats="0" applyWidthHeightFormats="1" dataCaption="Valores" updatedVersion="8" minRefreshableVersion="5" useAutoFormatting="1" itemPrintTitles="1" createdVersion="8" indent="0" outline="1" outlineData="1" multipleFieldFilters="0" chartFormat="5">
  <location ref="A1:B14" firstHeaderRow="1" firstDataRow="1" firstDataCol="1"/>
  <pivotFields count="14">
    <pivotField showAll="0"/>
    <pivotField showAll="0">
      <items count="10">
        <item x="7"/>
        <item x="4"/>
        <item x="3"/>
        <item x="6"/>
        <item x="2"/>
        <item x="1"/>
        <item x="5"/>
        <item x="8"/>
        <item x="0"/>
        <item t="default"/>
      </items>
    </pivotField>
    <pivotField numFmtId="14" showAll="0">
      <items count="48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t="default"/>
      </items>
    </pivotField>
    <pivotField showAll="0"/>
    <pivotField showAll="0">
      <items count="9">
        <item x="6"/>
        <item x="4"/>
        <item x="5"/>
        <item x="0"/>
        <item x="1"/>
        <item x="7"/>
        <item x="2"/>
        <item x="3"/>
        <item t="default"/>
      </items>
    </pivotField>
    <pivotField showAll="0">
      <items count="78">
        <item x="35"/>
        <item x="57"/>
        <item x="37"/>
        <item x="11"/>
        <item x="59"/>
        <item x="52"/>
        <item x="18"/>
        <item x="13"/>
        <item x="62"/>
        <item x="25"/>
        <item x="74"/>
        <item x="67"/>
        <item x="64"/>
        <item x="65"/>
        <item x="42"/>
        <item x="10"/>
        <item x="50"/>
        <item x="33"/>
        <item x="12"/>
        <item x="63"/>
        <item x="28"/>
        <item x="15"/>
        <item x="60"/>
        <item x="45"/>
        <item x="68"/>
        <item x="7"/>
        <item x="41"/>
        <item x="20"/>
        <item x="40"/>
        <item x="5"/>
        <item x="43"/>
        <item x="38"/>
        <item x="51"/>
        <item x="17"/>
        <item x="6"/>
        <item x="61"/>
        <item x="4"/>
        <item x="26"/>
        <item x="14"/>
        <item x="76"/>
        <item x="2"/>
        <item x="34"/>
        <item x="71"/>
        <item x="66"/>
        <item x="23"/>
        <item x="30"/>
        <item x="16"/>
        <item x="19"/>
        <item x="22"/>
        <item x="0"/>
        <item x="36"/>
        <item x="21"/>
        <item x="8"/>
        <item x="48"/>
        <item x="47"/>
        <item x="73"/>
        <item x="44"/>
        <item x="53"/>
        <item x="24"/>
        <item x="56"/>
        <item x="1"/>
        <item x="9"/>
        <item x="27"/>
        <item x="75"/>
        <item x="54"/>
        <item x="31"/>
        <item x="29"/>
        <item x="49"/>
        <item x="39"/>
        <item x="3"/>
        <item x="55"/>
        <item x="70"/>
        <item x="32"/>
        <item x="72"/>
        <item x="46"/>
        <item x="58"/>
        <item x="69"/>
        <item t="default"/>
      </items>
    </pivotField>
    <pivotField showAll="0"/>
    <pivotField showAll="0"/>
    <pivotField dataField="1" showAll="0"/>
    <pivotField showAll="0">
      <items count="7">
        <item x="0"/>
        <item x="4"/>
        <item x="1"/>
        <item x="5"/>
        <item x="3"/>
        <item x="2"/>
        <item t="default"/>
      </items>
    </pivotField>
    <pivotField showAll="0">
      <items count="2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t="default"/>
      </items>
    </pivotField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6">
        <item sd="0" x="0"/>
        <item sd="0" x="1"/>
        <item sd="0" x="2"/>
        <item sd="0" x="3"/>
        <item sd="0" x="4"/>
        <item t="default"/>
      </items>
    </pivotField>
  </pivotFields>
  <rowFields count="1">
    <field x="11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dataFields count="1">
    <dataField name="Suma de SUBTOTAL" fld="8" baseField="0" baseItem="0" numFmtId="164"/>
  </dataFields>
  <chartFormats count="1"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Dark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D8C5A0A-8AF1-4982-A187-9A5828CBD711}" name="TablaDinámica7" cacheId="0" applyNumberFormats="0" applyBorderFormats="0" applyFontFormats="0" applyPatternFormats="0" applyAlignmentFormats="0" applyWidthHeightFormats="1" dataCaption="Valores" updatedVersion="8" minRefreshableVersion="5" useAutoFormatting="1" itemPrintTitles="1" createdVersion="8" indent="0" outline="1" outlineData="1" multipleFieldFilters="0" chartFormat="3">
  <location ref="A1:B10" firstHeaderRow="1" firstDataRow="1" firstDataCol="1"/>
  <pivotFields count="14">
    <pivotField showAll="0"/>
    <pivotField showAll="0">
      <items count="10">
        <item x="7"/>
        <item x="4"/>
        <item x="3"/>
        <item x="6"/>
        <item x="2"/>
        <item x="1"/>
        <item x="5"/>
        <item x="8"/>
        <item x="0"/>
        <item t="default"/>
      </items>
    </pivotField>
    <pivotField numFmtId="14" showAll="0">
      <items count="48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t="default"/>
      </items>
    </pivotField>
    <pivotField showAll="0"/>
    <pivotField axis="axisRow" showAll="0" sortType="ascending">
      <items count="9">
        <item x="6"/>
        <item x="4"/>
        <item x="5"/>
        <item x="0"/>
        <item x="1"/>
        <item x="7"/>
        <item x="2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78">
        <item x="35"/>
        <item x="57"/>
        <item x="37"/>
        <item x="11"/>
        <item x="59"/>
        <item x="52"/>
        <item x="18"/>
        <item x="13"/>
        <item x="62"/>
        <item x="25"/>
        <item x="74"/>
        <item x="67"/>
        <item x="64"/>
        <item x="65"/>
        <item x="42"/>
        <item x="10"/>
        <item x="50"/>
        <item x="33"/>
        <item x="12"/>
        <item x="63"/>
        <item x="28"/>
        <item x="15"/>
        <item x="60"/>
        <item x="45"/>
        <item x="68"/>
        <item x="7"/>
        <item x="41"/>
        <item x="20"/>
        <item x="40"/>
        <item x="5"/>
        <item x="43"/>
        <item x="38"/>
        <item x="51"/>
        <item x="17"/>
        <item x="6"/>
        <item x="61"/>
        <item x="4"/>
        <item x="26"/>
        <item x="14"/>
        <item x="76"/>
        <item x="2"/>
        <item x="34"/>
        <item x="71"/>
        <item x="66"/>
        <item x="23"/>
        <item x="30"/>
        <item x="16"/>
        <item x="19"/>
        <item x="22"/>
        <item x="0"/>
        <item x="36"/>
        <item x="21"/>
        <item x="8"/>
        <item x="48"/>
        <item x="47"/>
        <item x="73"/>
        <item x="44"/>
        <item x="53"/>
        <item x="24"/>
        <item x="56"/>
        <item x="1"/>
        <item x="9"/>
        <item x="27"/>
        <item x="75"/>
        <item x="54"/>
        <item x="31"/>
        <item x="29"/>
        <item x="49"/>
        <item x="39"/>
        <item x="3"/>
        <item x="55"/>
        <item x="70"/>
        <item x="32"/>
        <item x="72"/>
        <item x="46"/>
        <item x="58"/>
        <item x="69"/>
        <item t="default"/>
      </items>
    </pivotField>
    <pivotField showAll="0"/>
    <pivotField showAll="0"/>
    <pivotField dataField="1" showAll="0"/>
    <pivotField showAll="0">
      <items count="7">
        <item x="0"/>
        <item x="4"/>
        <item x="1"/>
        <item x="5"/>
        <item x="3"/>
        <item x="2"/>
        <item t="default"/>
      </items>
    </pivotField>
    <pivotField showAll="0">
      <items count="2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t="default"/>
      </items>
    </pivotField>
    <pivotField showAll="0" defaultSubtotal="0"/>
    <pivotField showAll="0" defaultSubtotal="0"/>
    <pivotField showAll="0" defaultSubtotal="0">
      <items count="5">
        <item x="0"/>
        <item x="1"/>
        <item x="2"/>
        <item x="3"/>
        <item x="4"/>
      </items>
    </pivotField>
  </pivotFields>
  <rowFields count="1">
    <field x="4"/>
  </rowFields>
  <rowItems count="9">
    <i>
      <x v="4"/>
    </i>
    <i>
      <x v="6"/>
    </i>
    <i>
      <x v="1"/>
    </i>
    <i>
      <x v="7"/>
    </i>
    <i>
      <x v="2"/>
    </i>
    <i>
      <x v="5"/>
    </i>
    <i>
      <x v="3"/>
    </i>
    <i>
      <x/>
    </i>
    <i t="grand">
      <x/>
    </i>
  </rowItems>
  <colItems count="1">
    <i/>
  </colItems>
  <dataFields count="1">
    <dataField name="Suma de SUBTOTAL" fld="8" baseField="0" baseItem="0" numFmtId="164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Dark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D8FE4A8-66D5-4601-9A31-81E077A320A3}" name="TablaDinámica1" cacheId="0" applyNumberFormats="0" applyBorderFormats="0" applyFontFormats="0" applyPatternFormats="0" applyAlignmentFormats="0" applyWidthHeightFormats="1" dataCaption="Valores" updatedVersion="8" minRefreshableVersion="5" useAutoFormatting="1" itemPrintTitles="1" createdVersion="8" indent="0" outline="1" outlineData="1" multipleFieldFilters="0">
  <location ref="A1:B11" firstHeaderRow="1" firstDataRow="1" firstDataCol="1"/>
  <pivotFields count="14">
    <pivotField showAll="0"/>
    <pivotField axis="axisRow" showAll="0" sortType="ascending">
      <items count="10">
        <item x="7"/>
        <item x="4"/>
        <item x="3"/>
        <item x="6"/>
        <item x="2"/>
        <item x="1"/>
        <item x="5"/>
        <item x="8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4" showAll="0">
      <items count="48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t="default"/>
      </items>
    </pivotField>
    <pivotField showAll="0"/>
    <pivotField showAll="0">
      <items count="9">
        <item x="6"/>
        <item x="4"/>
        <item x="5"/>
        <item x="0"/>
        <item x="1"/>
        <item x="7"/>
        <item x="2"/>
        <item x="3"/>
        <item t="default"/>
      </items>
    </pivotField>
    <pivotField showAll="0">
      <items count="78">
        <item x="35"/>
        <item x="57"/>
        <item x="37"/>
        <item x="11"/>
        <item x="59"/>
        <item x="52"/>
        <item x="18"/>
        <item x="13"/>
        <item x="62"/>
        <item x="25"/>
        <item x="74"/>
        <item x="67"/>
        <item x="64"/>
        <item x="65"/>
        <item x="42"/>
        <item x="10"/>
        <item x="50"/>
        <item x="33"/>
        <item x="12"/>
        <item x="63"/>
        <item x="28"/>
        <item x="15"/>
        <item x="60"/>
        <item x="45"/>
        <item x="68"/>
        <item x="7"/>
        <item x="41"/>
        <item x="20"/>
        <item x="40"/>
        <item x="5"/>
        <item x="43"/>
        <item x="38"/>
        <item x="51"/>
        <item x="17"/>
        <item x="6"/>
        <item x="61"/>
        <item x="4"/>
        <item x="26"/>
        <item x="14"/>
        <item x="76"/>
        <item x="2"/>
        <item x="34"/>
        <item x="71"/>
        <item x="66"/>
        <item x="23"/>
        <item x="30"/>
        <item x="16"/>
        <item x="19"/>
        <item x="22"/>
        <item x="0"/>
        <item x="36"/>
        <item x="21"/>
        <item x="8"/>
        <item x="48"/>
        <item x="47"/>
        <item x="73"/>
        <item x="44"/>
        <item x="53"/>
        <item x="24"/>
        <item x="56"/>
        <item x="1"/>
        <item x="9"/>
        <item x="27"/>
        <item x="75"/>
        <item x="54"/>
        <item x="31"/>
        <item x="29"/>
        <item x="49"/>
        <item x="39"/>
        <item x="3"/>
        <item x="55"/>
        <item x="70"/>
        <item x="32"/>
        <item x="72"/>
        <item x="46"/>
        <item x="58"/>
        <item x="69"/>
        <item t="default"/>
      </items>
    </pivotField>
    <pivotField showAll="0"/>
    <pivotField showAll="0"/>
    <pivotField dataField="1" showAll="0"/>
    <pivotField showAll="0">
      <items count="7">
        <item x="0"/>
        <item x="4"/>
        <item x="1"/>
        <item x="5"/>
        <item x="3"/>
        <item x="2"/>
        <item t="default"/>
      </items>
    </pivotField>
    <pivotField showAll="0">
      <items count="2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t="default"/>
      </items>
    </pivotField>
    <pivotField showAll="0" defaultSubtotal="0"/>
    <pivotField showAll="0" defaultSubtotal="0"/>
    <pivotField showAll="0" defaultSubtotal="0">
      <items count="5">
        <item x="0"/>
        <item x="1"/>
        <item x="2"/>
        <item x="3"/>
        <item x="4"/>
      </items>
    </pivotField>
  </pivotFields>
  <rowFields count="1">
    <field x="1"/>
  </rowFields>
  <rowItems count="10">
    <i>
      <x v="8"/>
    </i>
    <i>
      <x v="5"/>
    </i>
    <i>
      <x v="1"/>
    </i>
    <i>
      <x v="3"/>
    </i>
    <i>
      <x v="7"/>
    </i>
    <i>
      <x/>
    </i>
    <i>
      <x v="6"/>
    </i>
    <i>
      <x v="2"/>
    </i>
    <i>
      <x v="4"/>
    </i>
    <i t="grand">
      <x/>
    </i>
  </rowItems>
  <colItems count="1">
    <i/>
  </colItems>
  <dataFields count="1">
    <dataField name="Suma de SUBTOTAL" fld="8" baseField="0" baseItem="0" numFmtId="164"/>
  </dataFields>
  <pivotTableStyleInfo name="PivotStyleDark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47FDF91-286B-4A67-BAC3-1B4557074B2C}" name="TablaDinámica4" cacheId="0" applyNumberFormats="0" applyBorderFormats="0" applyFontFormats="0" applyPatternFormats="0" applyAlignmentFormats="0" applyWidthHeightFormats="1" dataCaption="Valores" updatedVersion="8" minRefreshableVersion="5" useAutoFormatting="1" itemPrintTitles="1" createdVersion="8" indent="0" outline="1" outlineData="1" multipleFieldFilters="0" chartFormat="3">
  <location ref="A1:B10" firstHeaderRow="1" firstDataRow="1" firstDataCol="1"/>
  <pivotFields count="14">
    <pivotField showAll="0"/>
    <pivotField showAll="0">
      <items count="10">
        <item x="7"/>
        <item x="4"/>
        <item x="3"/>
        <item x="6"/>
        <item x="2"/>
        <item x="1"/>
        <item x="5"/>
        <item x="8"/>
        <item x="0"/>
        <item t="default"/>
      </items>
    </pivotField>
    <pivotField numFmtId="14" showAll="0">
      <items count="48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t="default"/>
      </items>
    </pivotField>
    <pivotField showAll="0"/>
    <pivotField axis="axisRow" showAll="0" sortType="ascending">
      <items count="9">
        <item x="6"/>
        <item x="4"/>
        <item x="5"/>
        <item x="0"/>
        <item x="1"/>
        <item x="7"/>
        <item x="2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>
      <items count="78">
        <item x="35"/>
        <item x="57"/>
        <item x="37"/>
        <item x="11"/>
        <item x="59"/>
        <item x="52"/>
        <item x="18"/>
        <item x="13"/>
        <item x="62"/>
        <item x="25"/>
        <item x="74"/>
        <item x="67"/>
        <item x="64"/>
        <item x="65"/>
        <item x="42"/>
        <item x="10"/>
        <item x="50"/>
        <item x="33"/>
        <item x="12"/>
        <item x="63"/>
        <item x="28"/>
        <item x="15"/>
        <item x="60"/>
        <item x="45"/>
        <item x="68"/>
        <item x="7"/>
        <item x="41"/>
        <item x="20"/>
        <item x="40"/>
        <item x="5"/>
        <item x="43"/>
        <item x="38"/>
        <item x="51"/>
        <item x="17"/>
        <item x="6"/>
        <item x="61"/>
        <item x="4"/>
        <item x="26"/>
        <item x="14"/>
        <item x="76"/>
        <item x="2"/>
        <item x="34"/>
        <item x="71"/>
        <item x="66"/>
        <item x="23"/>
        <item x="30"/>
        <item x="16"/>
        <item x="19"/>
        <item x="22"/>
        <item x="0"/>
        <item x="36"/>
        <item x="21"/>
        <item x="8"/>
        <item x="48"/>
        <item x="47"/>
        <item x="73"/>
        <item x="44"/>
        <item x="53"/>
        <item x="24"/>
        <item x="56"/>
        <item x="1"/>
        <item x="9"/>
        <item x="27"/>
        <item x="75"/>
        <item x="54"/>
        <item x="31"/>
        <item x="29"/>
        <item x="49"/>
        <item x="39"/>
        <item x="3"/>
        <item x="55"/>
        <item x="70"/>
        <item x="32"/>
        <item x="72"/>
        <item x="46"/>
        <item x="58"/>
        <item x="69"/>
        <item t="default"/>
      </items>
    </pivotField>
    <pivotField showAll="0"/>
    <pivotField dataField="1" showAll="0"/>
    <pivotField showAll="0"/>
    <pivotField showAll="0">
      <items count="7">
        <item x="0"/>
        <item x="4"/>
        <item x="1"/>
        <item x="5"/>
        <item x="3"/>
        <item x="2"/>
        <item t="default"/>
      </items>
    </pivotField>
    <pivotField showAll="0">
      <items count="2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t="default"/>
      </items>
    </pivotField>
    <pivotField showAll="0" defaultSubtotal="0"/>
    <pivotField showAll="0" defaultSubtotal="0"/>
    <pivotField showAll="0" defaultSubtotal="0">
      <items count="5">
        <item x="0"/>
        <item x="1"/>
        <item x="2"/>
        <item x="3"/>
        <item x="4"/>
      </items>
    </pivotField>
  </pivotFields>
  <rowFields count="1">
    <field x="4"/>
  </rowFields>
  <rowItems count="9">
    <i>
      <x v="6"/>
    </i>
    <i>
      <x v="5"/>
    </i>
    <i>
      <x v="4"/>
    </i>
    <i>
      <x v="1"/>
    </i>
    <i>
      <x v="7"/>
    </i>
    <i>
      <x v="2"/>
    </i>
    <i>
      <x v="3"/>
    </i>
    <i>
      <x/>
    </i>
    <i t="grand">
      <x/>
    </i>
  </rowItems>
  <colItems count="1">
    <i/>
  </colItems>
  <dataFields count="1">
    <dataField name="Suma de CANTIDADSOLICITADA" fld="7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Dark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726AEC6B-EFE2-491E-98A5-0CF0EA0C8077}" autoFormatId="16" applyNumberFormats="0" applyBorderFormats="0" applyFontFormats="0" applyPatternFormats="0" applyAlignmentFormats="0" applyWidthHeightFormats="0">
  <queryTableRefresh nextId="12" unboundColumnsRight="3">
    <queryTableFields count="11">
      <queryTableField id="1" name="CLAVEORDEN" tableColumnId="1"/>
      <queryTableField id="2" name="EMPLEADO" tableColumnId="2"/>
      <queryTableField id="3" name="FECHAORDEN" tableColumnId="3"/>
      <queryTableField id="4" name="COMPAÑIA" tableColumnId="4"/>
      <queryTableField id="5" name="CATEGORÍA" tableColumnId="5"/>
      <queryTableField id="6" name="PRODUCTO" tableColumnId="6"/>
      <queryTableField id="7" name="PRECIO" tableColumnId="7"/>
      <queryTableField id="8" name="CANTIDADSOLICITADA" tableColumnId="8"/>
      <queryTableField id="9" dataBound="0" tableColumnId="9"/>
      <queryTableField id="10" dataBound="0" tableColumnId="10"/>
      <queryTableField id="11" dataBound="0" tableColumnId="11"/>
    </queryTableFields>
  </queryTableRefresh>
</queryTable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EMPLEADO" xr10:uid="{A3112589-E0C0-4280-9133-34D766940723}" sourceName="EMPLEADO">
  <pivotTables>
    <pivotTable tabId="15" name="TablaDinámica1"/>
    <pivotTable tabId="11" name="TablaDinámica1"/>
    <pivotTable tabId="3" name="TablaDinámica7"/>
    <pivotTable tabId="3" name="TablaDinámica8"/>
    <pivotTable tabId="5" name="TablaDinámica2"/>
    <pivotTable tabId="10" name="TablaDinámica7"/>
    <pivotTable tabId="7" name="TablaDinámica4"/>
    <pivotTable tabId="8" name="TablaDinámica5"/>
    <pivotTable tabId="9" name="TablaDinámica6"/>
    <pivotTable tabId="14" name="TablaDinámica4"/>
    <pivotTable tabId="6" name="TablaDinámica3"/>
  </pivotTables>
  <data>
    <tabular pivotCacheId="718746754">
      <items count="9">
        <i x="7" s="1"/>
        <i x="4" s="1"/>
        <i x="3" s="1"/>
        <i x="6" s="1"/>
        <i x="2" s="1"/>
        <i x="1" s="1"/>
        <i x="5" s="1"/>
        <i x="8" s="1"/>
        <i x="0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CATEGORÍA" xr10:uid="{6BE80823-6D37-4EFA-9587-6052898A1843}" sourceName="CATEGORÍA">
  <pivotTables>
    <pivotTable tabId="15" name="TablaDinámica1"/>
    <pivotTable tabId="3" name="TablaDinámica8"/>
    <pivotTable tabId="11" name="TablaDinámica1"/>
    <pivotTable tabId="3" name="TablaDinámica7"/>
    <pivotTable tabId="5" name="TablaDinámica2"/>
    <pivotTable tabId="10" name="TablaDinámica7"/>
    <pivotTable tabId="7" name="TablaDinámica4"/>
    <pivotTable tabId="8" name="TablaDinámica5"/>
    <pivotTable tabId="9" name="TablaDinámica6"/>
    <pivotTable tabId="14" name="TablaDinámica4"/>
    <pivotTable tabId="6" name="TablaDinámica3"/>
  </pivotTables>
  <data>
    <tabular pivotCacheId="718746754">
      <items count="8">
        <i x="6" s="1"/>
        <i x="4" s="1"/>
        <i x="5" s="1"/>
        <i x="0" s="1"/>
        <i x="1" s="1"/>
        <i x="7" s="1"/>
        <i x="2" s="1"/>
        <i x="3" s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PRODUCTO" xr10:uid="{3C13D802-2355-438D-B8EC-6384DEF4D7CF}" sourceName="PRODUCTO">
  <pivotTables>
    <pivotTable tabId="15" name="TablaDinámica1"/>
    <pivotTable tabId="11" name="TablaDinámica1"/>
    <pivotTable tabId="3" name="TablaDinámica7"/>
    <pivotTable tabId="3" name="TablaDinámica8"/>
    <pivotTable tabId="5" name="TablaDinámica2"/>
    <pivotTable tabId="10" name="TablaDinámica7"/>
    <pivotTable tabId="7" name="TablaDinámica4"/>
    <pivotTable tabId="8" name="TablaDinámica5"/>
    <pivotTable tabId="9" name="TablaDinámica6"/>
    <pivotTable tabId="14" name="TablaDinámica4"/>
    <pivotTable tabId="6" name="TablaDinámica3"/>
  </pivotTables>
  <data>
    <tabular pivotCacheId="718746754">
      <items count="77">
        <i x="35" s="1"/>
        <i x="57" s="1"/>
        <i x="37" s="1"/>
        <i x="11" s="1"/>
        <i x="59" s="1"/>
        <i x="52" s="1"/>
        <i x="18" s="1"/>
        <i x="13" s="1"/>
        <i x="62" s="1"/>
        <i x="25" s="1"/>
        <i x="74" s="1"/>
        <i x="67" s="1"/>
        <i x="64" s="1"/>
        <i x="65" s="1"/>
        <i x="42" s="1"/>
        <i x="10" s="1"/>
        <i x="50" s="1"/>
        <i x="33" s="1"/>
        <i x="12" s="1"/>
        <i x="63" s="1"/>
        <i x="28" s="1"/>
        <i x="15" s="1"/>
        <i x="60" s="1"/>
        <i x="45" s="1"/>
        <i x="68" s="1"/>
        <i x="7" s="1"/>
        <i x="41" s="1"/>
        <i x="20" s="1"/>
        <i x="40" s="1"/>
        <i x="5" s="1"/>
        <i x="43" s="1"/>
        <i x="38" s="1"/>
        <i x="51" s="1"/>
        <i x="17" s="1"/>
        <i x="6" s="1"/>
        <i x="61" s="1"/>
        <i x="4" s="1"/>
        <i x="26" s="1"/>
        <i x="14" s="1"/>
        <i x="76" s="1"/>
        <i x="2" s="1"/>
        <i x="34" s="1"/>
        <i x="71" s="1"/>
        <i x="66" s="1"/>
        <i x="23" s="1"/>
        <i x="30" s="1"/>
        <i x="16" s="1"/>
        <i x="19" s="1"/>
        <i x="22" s="1"/>
        <i x="0" s="1"/>
        <i x="36" s="1"/>
        <i x="21" s="1"/>
        <i x="8" s="1"/>
        <i x="48" s="1"/>
        <i x="47" s="1"/>
        <i x="73" s="1"/>
        <i x="44" s="1"/>
        <i x="53" s="1"/>
        <i x="24" s="1"/>
        <i x="56" s="1"/>
        <i x="1" s="1"/>
        <i x="9" s="1"/>
        <i x="27" s="1"/>
        <i x="75" s="1"/>
        <i x="54" s="1"/>
        <i x="31" s="1"/>
        <i x="29" s="1"/>
        <i x="49" s="1"/>
        <i x="39" s="1"/>
        <i x="3" s="1"/>
        <i x="55" s="1"/>
        <i x="70" s="1"/>
        <i x="32" s="1"/>
        <i x="72" s="1"/>
        <i x="46" s="1"/>
        <i x="58" s="1"/>
        <i x="69" s="1"/>
      </items>
    </tabular>
  </data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REGIÓN" xr10:uid="{37445451-A30A-4599-B58B-B7A9E511B0A5}" sourceName="REGIÓN">
  <pivotTables>
    <pivotTable tabId="15" name="TablaDinámica1"/>
    <pivotTable tabId="11" name="TablaDinámica1"/>
    <pivotTable tabId="3" name="TablaDinámica7"/>
    <pivotTable tabId="3" name="TablaDinámica8"/>
    <pivotTable tabId="5" name="TablaDinámica2"/>
    <pivotTable tabId="10" name="TablaDinámica7"/>
    <pivotTable tabId="7" name="TablaDinámica4"/>
    <pivotTable tabId="8" name="TablaDinámica5"/>
    <pivotTable tabId="9" name="TablaDinámica6"/>
    <pivotTable tabId="14" name="TablaDinámica4"/>
    <pivotTable tabId="6" name="TablaDinámica3"/>
  </pivotTables>
  <data>
    <tabular pivotCacheId="718746754">
      <items count="6">
        <i x="0" s="1"/>
        <i x="4" s="1"/>
        <i x="1" s="1"/>
        <i x="5" s="1"/>
        <i x="3" s="1"/>
        <i x="2" s="1"/>
      </items>
    </tabular>
  </data>
</slicerCacheDefinition>
</file>

<file path=xl/slicerCaches/slicerCache5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ESTADO" xr10:uid="{71610142-175C-428A-9A52-AEF7B38CB0A2}" sourceName="ESTADO">
  <pivotTables>
    <pivotTable tabId="15" name="TablaDinámica1"/>
    <pivotTable tabId="11" name="TablaDinámica1"/>
    <pivotTable tabId="3" name="TablaDinámica7"/>
    <pivotTable tabId="3" name="TablaDinámica8"/>
    <pivotTable tabId="5" name="TablaDinámica2"/>
    <pivotTable tabId="10" name="TablaDinámica7"/>
    <pivotTable tabId="7" name="TablaDinámica4"/>
    <pivotTable tabId="8" name="TablaDinámica5"/>
    <pivotTable tabId="9" name="TablaDinámica6"/>
    <pivotTable tabId="14" name="TablaDinámica4"/>
    <pivotTable tabId="6" name="TablaDinámica3"/>
  </pivotTables>
  <data>
    <tabular pivotCacheId="718746754">
      <items count="27">
        <i x="0" s="1"/>
        <i x="1" s="1"/>
        <i x="2" s="1"/>
        <i x="3" s="1"/>
        <i x="4" s="1"/>
        <i x="5" s="1"/>
        <i x="6" s="1"/>
        <i x="7" s="1"/>
        <i x="8" s="1"/>
        <i x="9" s="1"/>
        <i x="10" s="1"/>
        <i x="11" s="1"/>
        <i x="12" s="1"/>
        <i x="13" s="1"/>
        <i x="14" s="1"/>
        <i x="15" s="1"/>
        <i x="16" s="1"/>
        <i x="17" s="1"/>
        <i x="18" s="1"/>
        <i x="19" s="1"/>
        <i x="20" s="1"/>
        <i x="21" s="1"/>
        <i x="22" s="1"/>
        <i x="23" s="1"/>
        <i x="24" s="1"/>
        <i x="25" s="1"/>
        <i x="26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EMPLEADO" xr10:uid="{14FA32AE-096E-432E-B59D-EF569E886D9A}" cache="SegmentaciónDeDatos_EMPLEADO" caption="EMPLEADO" startItem="2" style="SlicerStyleDark6" rowHeight="241300"/>
  <slicer name="CATEGORÍA" xr10:uid="{9B964B11-6D54-4C75-A86D-2018C591E79C}" cache="SegmentaciónDeDatos_CATEGORÍA" caption="CATEGORÍA" startItem="1" style="SlicerStyleDark6" rowHeight="241300"/>
  <slicer name="PRODUCTO" xr10:uid="{79C020A0-A033-4D7C-A685-02060F7BEFA4}" cache="SegmentaciónDeDatos_PRODUCTO" caption="PRODUCTO" startItem="3" style="SlicerStyleDark6" rowHeight="241300"/>
  <slicer name="REGIÓN" xr10:uid="{1A74C525-65F0-4D18-9E73-BF786E266E0B}" cache="SegmentaciónDeDatos_REGIÓN" caption="REGIÓN" style="SlicerStyleDark6" rowHeight="241300"/>
  <slicer name="ESTADO" xr10:uid="{338769B1-54B6-4E07-855E-5C8E99678BE4}" cache="SegmentaciónDeDatos_ESTADO" caption="ESTADO" style="SlicerStyleDark6" rowHeight="241300"/>
</slicers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C0A202-83E5-4BA0-A5E9-EB015AC6ED42}" name="EmpresaUsa" displayName="EmpresaUsa" ref="A1:K2156" tableType="queryTable" totalsRowShown="0">
  <autoFilter ref="A1:K2156" xr:uid="{57C0A202-83E5-4BA0-A5E9-EB015AC6ED42}"/>
  <tableColumns count="11">
    <tableColumn id="1" xr3:uid="{5DFF203B-D229-4962-9C4B-C591F0E61B4A}" uniqueName="1" name="CLAVEORDEN" queryTableFieldId="1"/>
    <tableColumn id="2" xr3:uid="{EFAF5498-401C-4BB1-9B09-98EF07FBB71D}" uniqueName="2" name="EMPLEADO" queryTableFieldId="2" dataDxfId="7"/>
    <tableColumn id="3" xr3:uid="{390975CA-00E7-4F86-B6E4-F2A074CDB9EE}" uniqueName="3" name="FECHAORDEN" queryTableFieldId="3" dataDxfId="6"/>
    <tableColumn id="4" xr3:uid="{0BD0EA87-745E-459B-A67B-5386D1B3D590}" uniqueName="4" name="COMPAÑIA" queryTableFieldId="4" dataDxfId="5"/>
    <tableColumn id="5" xr3:uid="{2FE9BCDC-BCE2-44DC-A453-54E7A342F05E}" uniqueName="5" name="CATEGORÍA" queryTableFieldId="5" dataDxfId="4"/>
    <tableColumn id="6" xr3:uid="{811536D9-3F98-4CE4-8B92-E31332494334}" uniqueName="6" name="PRODUCTO" queryTableFieldId="6" dataDxfId="3"/>
    <tableColumn id="7" xr3:uid="{8DD74E93-F517-4B5D-B628-6B4577E3B80C}" uniqueName="7" name="PRECIO" queryTableFieldId="7"/>
    <tableColumn id="8" xr3:uid="{3D2BAD81-24D7-498D-94B4-DA8B3C1740AA}" uniqueName="8" name="CANTIDADSOLICITADA" queryTableFieldId="8"/>
    <tableColumn id="9" xr3:uid="{5D36D197-2606-43AB-B740-41CEE37AE518}" uniqueName="9" name="SUBTOTAL" queryTableFieldId="9" dataDxfId="2">
      <calculatedColumnFormula>EmpresaUsa[[#This Row],[PRECIO]]*EmpresaUsa[[#This Row],[CANTIDADSOLICITADA]]</calculatedColumnFormula>
    </tableColumn>
    <tableColumn id="10" xr3:uid="{047E6F3E-F6B5-4433-B55A-F77B7DBB6741}" uniqueName="10" name="REGIÓN" queryTableFieldId="10" dataDxfId="1"/>
    <tableColumn id="11" xr3:uid="{642B9762-6832-438E-9658-D35D7DCFAACE}" uniqueName="11" name="ESTADO" queryTableFieldId="11" dataDxfId="0"/>
  </tableColumns>
  <tableStyleInfo name="TableStyleDark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imelineCaches/timelineCache1.xml><?xml version="1.0" encoding="utf-8"?>
<timelineCacheDefinition xmlns="http://schemas.microsoft.com/office/spreadsheetml/2010/11/main" xmlns:x15="http://schemas.microsoft.com/office/spreadsheetml/2010/11/main" xmlns:mc="http://schemas.openxmlformats.org/markup-compatibility/2006" xmlns:xr10="http://schemas.microsoft.com/office/spreadsheetml/2016/revision10" mc:Ignorable="xr10" name="NativeTimeline_FECHAORDEN" xr10:uid="{8B14307D-48C4-4D01-8E66-048D3AAD18DC}" sourceName="FECHAORDEN">
  <pivotTables>
    <pivotTable tabId="15" name="TablaDinámica1"/>
    <pivotTable tabId="11" name="TablaDinámica1"/>
    <pivotTable tabId="3" name="TablaDinámica7"/>
    <pivotTable tabId="3" name="TablaDinámica8"/>
    <pivotTable tabId="5" name="TablaDinámica2"/>
    <pivotTable tabId="10" name="TablaDinámica7"/>
    <pivotTable tabId="7" name="TablaDinámica4"/>
    <pivotTable tabId="8" name="TablaDinámica5"/>
    <pivotTable tabId="9" name="TablaDinámica6"/>
    <pivotTable tabId="14" name="TablaDinámica4"/>
    <pivotTable tabId="6" name="TablaDinámica3"/>
  </pivotTables>
  <state minimalRefreshVersion="6" lastRefreshVersion="6" pivotCacheId="718746754" filterType="unknown">
    <bounds startDate="1996-01-01T00:00:00" endDate="1999-01-01T00:00:00"/>
  </state>
</timelineCacheDefinition>
</file>

<file path=xl/timelines/timeline1.xml><?xml version="1.0" encoding="utf-8"?>
<timelines xmlns="http://schemas.microsoft.com/office/spreadsheetml/2010/11/main" xmlns:mc="http://schemas.openxmlformats.org/markup-compatibility/2006" xmlns:x="http://schemas.openxmlformats.org/spreadsheetml/2006/main" xmlns:xr10="http://schemas.microsoft.com/office/spreadsheetml/2016/revision10" mc:Ignorable="x xr10">
  <timeline name="FECHAORDEN" xr10:uid="{1443D92D-442E-4DDB-A6D3-931EEA392C8A}" cache="NativeTimeline_FECHAORDEN" caption="FECHAORDEN" level="1" selectionLevel="1" scrollPosition="1996-01-24T00:00:00" style="TimeSlicerStyleDark6"/>
</timelines>
</file>

<file path=xl/worksheets/_rels/sheet1.xml.rels><?xml version="1.0" encoding="UTF-8" standalone="yes"?>
<Relationships xmlns="http://schemas.openxmlformats.org/package/2006/relationships"><Relationship Id="rId8" Type="http://schemas.microsoft.com/office/2011/relationships/timeline" Target="../timelines/timeline1.xml"/><Relationship Id="rId3" Type="http://schemas.openxmlformats.org/officeDocument/2006/relationships/drawing" Target="../drawings/drawing1.xml"/><Relationship Id="rId7" Type="http://schemas.microsoft.com/office/2007/relationships/slicer" Target="../slicers/slicer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ctrlProp" Target="../ctrlProps/ctrlProp1.xml"/><Relationship Id="rId5" Type="http://schemas.openxmlformats.org/officeDocument/2006/relationships/image" Target="../media/image1.jpeg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B8246-0078-419B-9BEC-06497A76C9A4}">
  <dimension ref="I48:L56"/>
  <sheetViews>
    <sheetView showGridLines="0" topLeftCell="A34" workbookViewId="0">
      <selection activeCell="H2" sqref="H2"/>
    </sheetView>
  </sheetViews>
  <sheetFormatPr baseColWidth="10" defaultRowHeight="14.5" x14ac:dyDescent="0.35"/>
  <cols>
    <col min="9" max="9" width="13.08984375" bestFit="1" customWidth="1"/>
    <col min="10" max="10" width="14.26953125" bestFit="1" customWidth="1"/>
    <col min="12" max="12" width="18.81640625" bestFit="1" customWidth="1"/>
  </cols>
  <sheetData>
    <row r="48" spans="9:12" x14ac:dyDescent="0.35">
      <c r="I48" s="2" t="s">
        <v>253</v>
      </c>
      <c r="J48" t="s">
        <v>254</v>
      </c>
      <c r="L48" t="s">
        <v>255</v>
      </c>
    </row>
    <row r="49" spans="9:12" x14ac:dyDescent="0.35">
      <c r="I49" s="3" t="s">
        <v>36</v>
      </c>
      <c r="J49" s="7">
        <v>372485.03499999997</v>
      </c>
      <c r="L49" s="7">
        <v>1760796.1670000008</v>
      </c>
    </row>
    <row r="50" spans="9:12" x14ac:dyDescent="0.35">
      <c r="I50" s="3" t="s">
        <v>24</v>
      </c>
      <c r="J50" s="7">
        <v>147803.17500000005</v>
      </c>
    </row>
    <row r="51" spans="9:12" x14ac:dyDescent="0.35">
      <c r="I51" s="3" t="s">
        <v>31</v>
      </c>
      <c r="J51" s="7">
        <v>230228.8299999999</v>
      </c>
    </row>
    <row r="52" spans="9:12" x14ac:dyDescent="0.35">
      <c r="I52" s="3" t="s">
        <v>10</v>
      </c>
      <c r="J52" s="7">
        <v>326729.64999999997</v>
      </c>
    </row>
    <row r="53" spans="9:12" x14ac:dyDescent="0.35">
      <c r="I53" s="3" t="s">
        <v>12</v>
      </c>
      <c r="J53" s="7">
        <v>130944.83999999998</v>
      </c>
    </row>
    <row r="54" spans="9:12" x14ac:dyDescent="0.35">
      <c r="I54" s="3" t="s">
        <v>41</v>
      </c>
      <c r="J54" s="7">
        <v>231645.44</v>
      </c>
    </row>
    <row r="55" spans="9:12" x14ac:dyDescent="0.35">
      <c r="I55" s="3" t="s">
        <v>17</v>
      </c>
      <c r="J55" s="7">
        <v>136849.18</v>
      </c>
    </row>
    <row r="56" spans="9:12" x14ac:dyDescent="0.35">
      <c r="I56" s="3" t="s">
        <v>22</v>
      </c>
      <c r="J56" s="7">
        <v>184110.01699999996</v>
      </c>
    </row>
  </sheetData>
  <pageMargins left="0.7" right="0.7" top="0.75" bottom="0.75" header="0.3" footer="0.3"/>
  <drawing r:id="rId3"/>
  <legacyDrawing r:id="rId4"/>
  <picture r:id="rId5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6" name="Scroll Bar 1">
              <controlPr defaultSize="0" autoPict="0">
                <anchor moveWithCells="1">
                  <from>
                    <xdr:col>12</xdr:col>
                    <xdr:colOff>546100</xdr:colOff>
                    <xdr:row>16</xdr:row>
                    <xdr:rowOff>50800</xdr:rowOff>
                  </from>
                  <to>
                    <xdr:col>18</xdr:col>
                    <xdr:colOff>590550</xdr:colOff>
                    <xdr:row>18</xdr:row>
                    <xdr:rowOff>165100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A8765BA9-456A-4dab-B4F3-ACF838C121DE}">
      <x14:slicerList>
        <x14:slicer r:id="rId7"/>
      </x14:slicerList>
    </ext>
    <ext xmlns:x15="http://schemas.microsoft.com/office/spreadsheetml/2010/11/main" uri="{7E03D99C-DC04-49d9-9315-930204A7B6E9}">
      <x15:timelineRefs>
        <x15:timelineRef r:id="rId8"/>
      </x15:timeline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E9EB3-B1CF-4FDD-B029-DD0D6682A684}">
  <dimension ref="A1:K2156"/>
  <sheetViews>
    <sheetView topLeftCell="A2" workbookViewId="0">
      <selection sqref="A1:K2156"/>
    </sheetView>
  </sheetViews>
  <sheetFormatPr baseColWidth="10" defaultRowHeight="14.5" x14ac:dyDescent="0.35"/>
  <cols>
    <col min="1" max="1" width="14.36328125" bestFit="1" customWidth="1"/>
    <col min="2" max="2" width="15.6328125" bestFit="1" customWidth="1"/>
    <col min="3" max="3" width="14.54296875" bestFit="1" customWidth="1"/>
    <col min="4" max="4" width="30.90625" bestFit="1" customWidth="1"/>
    <col min="5" max="5" width="13.08984375" bestFit="1" customWidth="1"/>
    <col min="6" max="6" width="29.6328125" bestFit="1" customWidth="1"/>
    <col min="7" max="7" width="9.26953125" bestFit="1" customWidth="1"/>
    <col min="8" max="8" width="21.90625" bestFit="1" customWidth="1"/>
    <col min="9" max="9" width="13.453125" customWidth="1"/>
    <col min="10" max="10" width="12" customWidth="1"/>
    <col min="11" max="11" width="17.45312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191</v>
      </c>
      <c r="J1" t="s">
        <v>192</v>
      </c>
      <c r="K1" t="s">
        <v>193</v>
      </c>
    </row>
    <row r="2" spans="1:11" x14ac:dyDescent="0.35">
      <c r="A2">
        <v>10248</v>
      </c>
      <c r="B2" t="s">
        <v>8</v>
      </c>
      <c r="C2" s="1">
        <v>35250</v>
      </c>
      <c r="D2" t="s">
        <v>9</v>
      </c>
      <c r="E2" t="s">
        <v>10</v>
      </c>
      <c r="F2" t="s">
        <v>11</v>
      </c>
      <c r="G2">
        <v>18.2</v>
      </c>
      <c r="H2">
        <v>12</v>
      </c>
      <c r="I2">
        <f>EmpresaUsa[[#This Row],[PRECIO]]*EmpresaUsa[[#This Row],[CANTIDADSOLICITADA]]</f>
        <v>218.39999999999998</v>
      </c>
      <c r="J2" t="s">
        <v>194</v>
      </c>
      <c r="K2" t="s">
        <v>195</v>
      </c>
    </row>
    <row r="3" spans="1:11" x14ac:dyDescent="0.35">
      <c r="A3">
        <v>10248</v>
      </c>
      <c r="B3" t="s">
        <v>8</v>
      </c>
      <c r="C3" s="1">
        <v>35250</v>
      </c>
      <c r="D3" t="s">
        <v>9</v>
      </c>
      <c r="E3" t="s">
        <v>12</v>
      </c>
      <c r="F3" t="s">
        <v>13</v>
      </c>
      <c r="G3">
        <v>12.74</v>
      </c>
      <c r="H3">
        <v>10</v>
      </c>
      <c r="I3">
        <f>EmpresaUsa[[#This Row],[PRECIO]]*EmpresaUsa[[#This Row],[CANTIDADSOLICITADA]]</f>
        <v>127.4</v>
      </c>
      <c r="J3" t="s">
        <v>196</v>
      </c>
      <c r="K3" t="s">
        <v>197</v>
      </c>
    </row>
    <row r="4" spans="1:11" x14ac:dyDescent="0.35">
      <c r="A4">
        <v>10248</v>
      </c>
      <c r="B4" t="s">
        <v>8</v>
      </c>
      <c r="C4" s="1">
        <v>35250</v>
      </c>
      <c r="D4" t="s">
        <v>9</v>
      </c>
      <c r="E4" t="s">
        <v>10</v>
      </c>
      <c r="F4" t="s">
        <v>14</v>
      </c>
      <c r="G4">
        <v>45.24</v>
      </c>
      <c r="H4">
        <v>5</v>
      </c>
      <c r="I4">
        <f>EmpresaUsa[[#This Row],[PRECIO]]*EmpresaUsa[[#This Row],[CANTIDADSOLICITADA]]</f>
        <v>226.20000000000002</v>
      </c>
      <c r="J4" t="s">
        <v>196</v>
      </c>
      <c r="K4" t="s">
        <v>198</v>
      </c>
    </row>
    <row r="5" spans="1:11" x14ac:dyDescent="0.35">
      <c r="A5">
        <v>10249</v>
      </c>
      <c r="B5" t="s">
        <v>15</v>
      </c>
      <c r="C5" s="1">
        <v>35251</v>
      </c>
      <c r="D5" t="s">
        <v>16</v>
      </c>
      <c r="E5" t="s">
        <v>17</v>
      </c>
      <c r="F5" t="s">
        <v>18</v>
      </c>
      <c r="G5">
        <v>24.18</v>
      </c>
      <c r="H5">
        <v>9</v>
      </c>
      <c r="I5">
        <f>EmpresaUsa[[#This Row],[PRECIO]]*EmpresaUsa[[#This Row],[CANTIDADSOLICITADA]]</f>
        <v>217.62</v>
      </c>
      <c r="J5" t="s">
        <v>199</v>
      </c>
      <c r="K5" t="s">
        <v>200</v>
      </c>
    </row>
    <row r="6" spans="1:11" x14ac:dyDescent="0.35">
      <c r="A6">
        <v>10249</v>
      </c>
      <c r="B6" t="s">
        <v>15</v>
      </c>
      <c r="C6" s="1">
        <v>35251</v>
      </c>
      <c r="D6" t="s">
        <v>16</v>
      </c>
      <c r="E6" t="s">
        <v>17</v>
      </c>
      <c r="F6" t="s">
        <v>19</v>
      </c>
      <c r="G6">
        <v>55.12</v>
      </c>
      <c r="H6">
        <v>40</v>
      </c>
      <c r="I6">
        <f>EmpresaUsa[[#This Row],[PRECIO]]*EmpresaUsa[[#This Row],[CANTIDADSOLICITADA]]</f>
        <v>2204.7999999999997</v>
      </c>
      <c r="J6" t="s">
        <v>201</v>
      </c>
      <c r="K6" t="s">
        <v>202</v>
      </c>
    </row>
    <row r="7" spans="1:11" x14ac:dyDescent="0.35">
      <c r="A7">
        <v>10250</v>
      </c>
      <c r="B7" t="s">
        <v>20</v>
      </c>
      <c r="C7" s="1">
        <v>35254</v>
      </c>
      <c r="D7" t="s">
        <v>21</v>
      </c>
      <c r="E7" t="s">
        <v>22</v>
      </c>
      <c r="F7" t="s">
        <v>23</v>
      </c>
      <c r="G7">
        <v>10.01</v>
      </c>
      <c r="H7">
        <v>10</v>
      </c>
      <c r="I7">
        <f>EmpresaUsa[[#This Row],[PRECIO]]*EmpresaUsa[[#This Row],[CANTIDADSOLICITADA]]</f>
        <v>100.1</v>
      </c>
      <c r="J7" t="s">
        <v>196</v>
      </c>
      <c r="K7" t="s">
        <v>203</v>
      </c>
    </row>
    <row r="8" spans="1:11" x14ac:dyDescent="0.35">
      <c r="A8">
        <v>10250</v>
      </c>
      <c r="B8" t="s">
        <v>20</v>
      </c>
      <c r="C8" s="1">
        <v>35254</v>
      </c>
      <c r="D8" t="s">
        <v>21</v>
      </c>
      <c r="E8" t="s">
        <v>17</v>
      </c>
      <c r="F8" t="s">
        <v>19</v>
      </c>
      <c r="G8">
        <v>55.12</v>
      </c>
      <c r="H8">
        <v>35</v>
      </c>
      <c r="I8">
        <f>EmpresaUsa[[#This Row],[PRECIO]]*EmpresaUsa[[#This Row],[CANTIDADSOLICITADA]]</f>
        <v>1929.1999999999998</v>
      </c>
      <c r="J8" t="s">
        <v>204</v>
      </c>
      <c r="K8" t="s">
        <v>205</v>
      </c>
    </row>
    <row r="9" spans="1:11" x14ac:dyDescent="0.35">
      <c r="A9">
        <v>10250</v>
      </c>
      <c r="B9" t="s">
        <v>20</v>
      </c>
      <c r="C9" s="1">
        <v>35254</v>
      </c>
      <c r="D9" t="s">
        <v>21</v>
      </c>
      <c r="E9" t="s">
        <v>24</v>
      </c>
      <c r="F9" t="s">
        <v>25</v>
      </c>
      <c r="G9">
        <v>21.84</v>
      </c>
      <c r="H9">
        <v>15</v>
      </c>
      <c r="I9">
        <f>EmpresaUsa[[#This Row],[PRECIO]]*EmpresaUsa[[#This Row],[CANTIDADSOLICITADA]]</f>
        <v>327.60000000000002</v>
      </c>
      <c r="J9" t="s">
        <v>196</v>
      </c>
      <c r="K9" t="s">
        <v>206</v>
      </c>
    </row>
    <row r="10" spans="1:11" x14ac:dyDescent="0.35">
      <c r="A10">
        <v>10251</v>
      </c>
      <c r="B10" t="s">
        <v>26</v>
      </c>
      <c r="C10" s="1">
        <v>35254</v>
      </c>
      <c r="D10" t="s">
        <v>27</v>
      </c>
      <c r="E10" t="s">
        <v>12</v>
      </c>
      <c r="F10" t="s">
        <v>28</v>
      </c>
      <c r="G10">
        <v>21.84</v>
      </c>
      <c r="H10">
        <v>6</v>
      </c>
      <c r="I10">
        <f>EmpresaUsa[[#This Row],[PRECIO]]*EmpresaUsa[[#This Row],[CANTIDADSOLICITADA]]</f>
        <v>131.04</v>
      </c>
      <c r="J10" t="s">
        <v>196</v>
      </c>
      <c r="K10" t="s">
        <v>207</v>
      </c>
    </row>
    <row r="11" spans="1:11" x14ac:dyDescent="0.35">
      <c r="A11">
        <v>10251</v>
      </c>
      <c r="B11" t="s">
        <v>26</v>
      </c>
      <c r="C11" s="1">
        <v>35254</v>
      </c>
      <c r="D11" t="s">
        <v>27</v>
      </c>
      <c r="E11" t="s">
        <v>12</v>
      </c>
      <c r="F11" t="s">
        <v>29</v>
      </c>
      <c r="G11">
        <v>20.28</v>
      </c>
      <c r="H11">
        <v>15</v>
      </c>
      <c r="I11">
        <f>EmpresaUsa[[#This Row],[PRECIO]]*EmpresaUsa[[#This Row],[CANTIDADSOLICITADA]]</f>
        <v>304.20000000000005</v>
      </c>
      <c r="J11" t="s">
        <v>201</v>
      </c>
      <c r="K11" t="s">
        <v>208</v>
      </c>
    </row>
    <row r="12" spans="1:11" x14ac:dyDescent="0.35">
      <c r="A12">
        <v>10251</v>
      </c>
      <c r="B12" t="s">
        <v>26</v>
      </c>
      <c r="C12" s="1">
        <v>35254</v>
      </c>
      <c r="D12" t="s">
        <v>27</v>
      </c>
      <c r="E12" t="s">
        <v>24</v>
      </c>
      <c r="F12" t="s">
        <v>25</v>
      </c>
      <c r="G12">
        <v>21.84</v>
      </c>
      <c r="H12">
        <v>20</v>
      </c>
      <c r="I12">
        <f>EmpresaUsa[[#This Row],[PRECIO]]*EmpresaUsa[[#This Row],[CANTIDADSOLICITADA]]</f>
        <v>436.8</v>
      </c>
      <c r="J12" t="s">
        <v>209</v>
      </c>
      <c r="K12" t="s">
        <v>210</v>
      </c>
    </row>
    <row r="13" spans="1:11" x14ac:dyDescent="0.35">
      <c r="A13">
        <v>10252</v>
      </c>
      <c r="B13" t="s">
        <v>20</v>
      </c>
      <c r="C13" s="1">
        <v>35255</v>
      </c>
      <c r="D13" t="s">
        <v>30</v>
      </c>
      <c r="E13" t="s">
        <v>31</v>
      </c>
      <c r="F13" t="s">
        <v>32</v>
      </c>
      <c r="G13">
        <v>84.24</v>
      </c>
      <c r="H13">
        <v>40</v>
      </c>
      <c r="I13">
        <f>EmpresaUsa[[#This Row],[PRECIO]]*EmpresaUsa[[#This Row],[CANTIDADSOLICITADA]]</f>
        <v>3369.6</v>
      </c>
      <c r="J13" t="s">
        <v>204</v>
      </c>
      <c r="K13" t="s">
        <v>211</v>
      </c>
    </row>
    <row r="14" spans="1:11" x14ac:dyDescent="0.35">
      <c r="A14">
        <v>10252</v>
      </c>
      <c r="B14" t="s">
        <v>20</v>
      </c>
      <c r="C14" s="1">
        <v>35255</v>
      </c>
      <c r="D14" t="s">
        <v>30</v>
      </c>
      <c r="E14" t="s">
        <v>10</v>
      </c>
      <c r="F14" t="s">
        <v>33</v>
      </c>
      <c r="G14">
        <v>2.6</v>
      </c>
      <c r="H14">
        <v>25</v>
      </c>
      <c r="I14">
        <f>EmpresaUsa[[#This Row],[PRECIO]]*EmpresaUsa[[#This Row],[CANTIDADSOLICITADA]]</f>
        <v>65</v>
      </c>
      <c r="J14" t="s">
        <v>204</v>
      </c>
      <c r="K14" t="s">
        <v>212</v>
      </c>
    </row>
    <row r="15" spans="1:11" x14ac:dyDescent="0.35">
      <c r="A15">
        <v>10252</v>
      </c>
      <c r="B15" t="s">
        <v>20</v>
      </c>
      <c r="C15" s="1">
        <v>35255</v>
      </c>
      <c r="D15" t="s">
        <v>30</v>
      </c>
      <c r="E15" t="s">
        <v>10</v>
      </c>
      <c r="F15" t="s">
        <v>34</v>
      </c>
      <c r="G15">
        <v>35.36</v>
      </c>
      <c r="H15">
        <v>40</v>
      </c>
      <c r="I15">
        <f>EmpresaUsa[[#This Row],[PRECIO]]*EmpresaUsa[[#This Row],[CANTIDADSOLICITADA]]</f>
        <v>1414.4</v>
      </c>
      <c r="J15" t="s">
        <v>196</v>
      </c>
      <c r="K15" t="s">
        <v>213</v>
      </c>
    </row>
    <row r="16" spans="1:11" x14ac:dyDescent="0.35">
      <c r="A16">
        <v>10253</v>
      </c>
      <c r="B16" t="s">
        <v>26</v>
      </c>
      <c r="C16" s="1">
        <v>35256</v>
      </c>
      <c r="D16" t="s">
        <v>21</v>
      </c>
      <c r="E16" t="s">
        <v>10</v>
      </c>
      <c r="F16" t="s">
        <v>35</v>
      </c>
      <c r="G16">
        <v>13</v>
      </c>
      <c r="H16">
        <v>20</v>
      </c>
      <c r="I16">
        <f>EmpresaUsa[[#This Row],[PRECIO]]*EmpresaUsa[[#This Row],[CANTIDADSOLICITADA]]</f>
        <v>260</v>
      </c>
      <c r="J16" t="s">
        <v>201</v>
      </c>
      <c r="K16" t="s">
        <v>214</v>
      </c>
    </row>
    <row r="17" spans="1:11" x14ac:dyDescent="0.35">
      <c r="A17">
        <v>10253</v>
      </c>
      <c r="B17" t="s">
        <v>26</v>
      </c>
      <c r="C17" s="1">
        <v>35256</v>
      </c>
      <c r="D17" t="s">
        <v>21</v>
      </c>
      <c r="E17" t="s">
        <v>36</v>
      </c>
      <c r="F17" t="s">
        <v>37</v>
      </c>
      <c r="G17">
        <v>18.72</v>
      </c>
      <c r="H17">
        <v>42</v>
      </c>
      <c r="I17">
        <f>EmpresaUsa[[#This Row],[PRECIO]]*EmpresaUsa[[#This Row],[CANTIDADSOLICITADA]]</f>
        <v>786.24</v>
      </c>
      <c r="J17" t="s">
        <v>201</v>
      </c>
      <c r="K17" t="s">
        <v>215</v>
      </c>
    </row>
    <row r="18" spans="1:11" x14ac:dyDescent="0.35">
      <c r="A18">
        <v>10253</v>
      </c>
      <c r="B18" t="s">
        <v>26</v>
      </c>
      <c r="C18" s="1">
        <v>35256</v>
      </c>
      <c r="D18" t="s">
        <v>21</v>
      </c>
      <c r="E18" t="s">
        <v>31</v>
      </c>
      <c r="F18" t="s">
        <v>38</v>
      </c>
      <c r="G18">
        <v>20.8</v>
      </c>
      <c r="H18">
        <v>40</v>
      </c>
      <c r="I18">
        <f>EmpresaUsa[[#This Row],[PRECIO]]*EmpresaUsa[[#This Row],[CANTIDADSOLICITADA]]</f>
        <v>832</v>
      </c>
      <c r="J18" t="s">
        <v>194</v>
      </c>
      <c r="K18" t="s">
        <v>216</v>
      </c>
    </row>
    <row r="19" spans="1:11" x14ac:dyDescent="0.35">
      <c r="A19">
        <v>10254</v>
      </c>
      <c r="B19" t="s">
        <v>8</v>
      </c>
      <c r="C19" s="1">
        <v>35257</v>
      </c>
      <c r="D19" t="s">
        <v>39</v>
      </c>
      <c r="E19" t="s">
        <v>36</v>
      </c>
      <c r="F19" t="s">
        <v>40</v>
      </c>
      <c r="G19">
        <v>4.68</v>
      </c>
      <c r="H19">
        <v>15</v>
      </c>
      <c r="I19">
        <f>EmpresaUsa[[#This Row],[PRECIO]]*EmpresaUsa[[#This Row],[CANTIDADSOLICITADA]]</f>
        <v>70.199999999999989</v>
      </c>
      <c r="J19" t="s">
        <v>199</v>
      </c>
      <c r="K19" t="s">
        <v>217</v>
      </c>
    </row>
    <row r="20" spans="1:11" x14ac:dyDescent="0.35">
      <c r="A20">
        <v>10254</v>
      </c>
      <c r="B20" t="s">
        <v>8</v>
      </c>
      <c r="C20" s="1">
        <v>35257</v>
      </c>
      <c r="D20" t="s">
        <v>39</v>
      </c>
      <c r="E20" t="s">
        <v>41</v>
      </c>
      <c r="F20" t="s">
        <v>42</v>
      </c>
      <c r="G20">
        <v>24.96</v>
      </c>
      <c r="H20">
        <v>21</v>
      </c>
      <c r="I20">
        <f>EmpresaUsa[[#This Row],[PRECIO]]*EmpresaUsa[[#This Row],[CANTIDADSOLICITADA]]</f>
        <v>524.16</v>
      </c>
      <c r="J20" t="s">
        <v>194</v>
      </c>
      <c r="K20" t="s">
        <v>218</v>
      </c>
    </row>
    <row r="21" spans="1:11" x14ac:dyDescent="0.35">
      <c r="A21">
        <v>10254</v>
      </c>
      <c r="B21" t="s">
        <v>8</v>
      </c>
      <c r="C21" s="1">
        <v>35257</v>
      </c>
      <c r="D21" t="s">
        <v>39</v>
      </c>
      <c r="E21" t="s">
        <v>17</v>
      </c>
      <c r="F21" t="s">
        <v>43</v>
      </c>
      <c r="G21">
        <v>10.4</v>
      </c>
      <c r="H21">
        <v>21</v>
      </c>
      <c r="I21">
        <f>EmpresaUsa[[#This Row],[PRECIO]]*EmpresaUsa[[#This Row],[CANTIDADSOLICITADA]]</f>
        <v>218.4</v>
      </c>
      <c r="J21" t="s">
        <v>196</v>
      </c>
      <c r="K21" t="s">
        <v>219</v>
      </c>
    </row>
    <row r="22" spans="1:11" x14ac:dyDescent="0.35">
      <c r="A22">
        <v>10255</v>
      </c>
      <c r="B22" t="s">
        <v>44</v>
      </c>
      <c r="C22" s="1">
        <v>35258</v>
      </c>
      <c r="D22" t="s">
        <v>45</v>
      </c>
      <c r="E22" t="s">
        <v>36</v>
      </c>
      <c r="F22" t="s">
        <v>46</v>
      </c>
      <c r="G22">
        <v>19.760000000000002</v>
      </c>
      <c r="H22">
        <v>20</v>
      </c>
      <c r="I22">
        <f>EmpresaUsa[[#This Row],[PRECIO]]*EmpresaUsa[[#This Row],[CANTIDADSOLICITADA]]</f>
        <v>395.20000000000005</v>
      </c>
      <c r="J22" t="s">
        <v>196</v>
      </c>
      <c r="K22" t="s">
        <v>220</v>
      </c>
    </row>
    <row r="23" spans="1:11" x14ac:dyDescent="0.35">
      <c r="A23">
        <v>10255</v>
      </c>
      <c r="B23" t="s">
        <v>44</v>
      </c>
      <c r="C23" s="1">
        <v>35258</v>
      </c>
      <c r="D23" t="s">
        <v>45</v>
      </c>
      <c r="E23" t="s">
        <v>31</v>
      </c>
      <c r="F23" t="s">
        <v>47</v>
      </c>
      <c r="G23">
        <v>18.07</v>
      </c>
      <c r="H23">
        <v>35</v>
      </c>
      <c r="I23">
        <f>EmpresaUsa[[#This Row],[PRECIO]]*EmpresaUsa[[#This Row],[CANTIDADSOLICITADA]]</f>
        <v>632.45000000000005</v>
      </c>
      <c r="J23" t="s">
        <v>199</v>
      </c>
      <c r="K23" t="s">
        <v>221</v>
      </c>
    </row>
    <row r="24" spans="1:11" x14ac:dyDescent="0.35">
      <c r="A24">
        <v>10255</v>
      </c>
      <c r="B24" t="s">
        <v>44</v>
      </c>
      <c r="C24" s="1">
        <v>35258</v>
      </c>
      <c r="D24" t="s">
        <v>45</v>
      </c>
      <c r="E24" t="s">
        <v>22</v>
      </c>
      <c r="F24" t="s">
        <v>48</v>
      </c>
      <c r="G24">
        <v>19.760000000000002</v>
      </c>
      <c r="H24">
        <v>25</v>
      </c>
      <c r="I24">
        <f>EmpresaUsa[[#This Row],[PRECIO]]*EmpresaUsa[[#This Row],[CANTIDADSOLICITADA]]</f>
        <v>494.00000000000006</v>
      </c>
      <c r="J24" t="s">
        <v>196</v>
      </c>
      <c r="K24" t="s">
        <v>222</v>
      </c>
    </row>
    <row r="25" spans="1:11" x14ac:dyDescent="0.35">
      <c r="A25">
        <v>10255</v>
      </c>
      <c r="B25" t="s">
        <v>44</v>
      </c>
      <c r="C25" s="1">
        <v>35258</v>
      </c>
      <c r="D25" t="s">
        <v>45</v>
      </c>
      <c r="E25" t="s">
        <v>10</v>
      </c>
      <c r="F25" t="s">
        <v>49</v>
      </c>
      <c r="G25">
        <v>57.2</v>
      </c>
      <c r="H25">
        <v>30</v>
      </c>
      <c r="I25">
        <f>EmpresaUsa[[#This Row],[PRECIO]]*EmpresaUsa[[#This Row],[CANTIDADSOLICITADA]]</f>
        <v>1716</v>
      </c>
      <c r="J25" t="s">
        <v>209</v>
      </c>
      <c r="K25" t="s">
        <v>223</v>
      </c>
    </row>
    <row r="26" spans="1:11" x14ac:dyDescent="0.35">
      <c r="A26">
        <v>10256</v>
      </c>
      <c r="B26" t="s">
        <v>26</v>
      </c>
      <c r="C26" s="1">
        <v>35261</v>
      </c>
      <c r="D26" t="s">
        <v>50</v>
      </c>
      <c r="E26" t="s">
        <v>41</v>
      </c>
      <c r="F26" t="s">
        <v>51</v>
      </c>
      <c r="G26">
        <v>34.06</v>
      </c>
      <c r="H26">
        <v>15</v>
      </c>
      <c r="I26">
        <f>EmpresaUsa[[#This Row],[PRECIO]]*EmpresaUsa[[#This Row],[CANTIDADSOLICITADA]]</f>
        <v>510.90000000000003</v>
      </c>
      <c r="J26" t="s">
        <v>201</v>
      </c>
      <c r="K26" t="s">
        <v>224</v>
      </c>
    </row>
    <row r="27" spans="1:11" x14ac:dyDescent="0.35">
      <c r="A27">
        <v>10256</v>
      </c>
      <c r="B27" t="s">
        <v>26</v>
      </c>
      <c r="C27" s="1">
        <v>35261</v>
      </c>
      <c r="D27" t="s">
        <v>50</v>
      </c>
      <c r="E27" t="s">
        <v>24</v>
      </c>
      <c r="F27" t="s">
        <v>52</v>
      </c>
      <c r="G27">
        <v>13.52</v>
      </c>
      <c r="H27">
        <v>12</v>
      </c>
      <c r="I27">
        <f>EmpresaUsa[[#This Row],[PRECIO]]*EmpresaUsa[[#This Row],[CANTIDADSOLICITADA]]</f>
        <v>162.24</v>
      </c>
      <c r="J27" t="s">
        <v>199</v>
      </c>
      <c r="K27" t="s">
        <v>225</v>
      </c>
    </row>
    <row r="28" spans="1:11" x14ac:dyDescent="0.35">
      <c r="A28">
        <v>10257</v>
      </c>
      <c r="B28" t="s">
        <v>20</v>
      </c>
      <c r="C28" s="1">
        <v>35262</v>
      </c>
      <c r="D28" t="s">
        <v>53</v>
      </c>
      <c r="E28" t="s">
        <v>31</v>
      </c>
      <c r="F28" t="s">
        <v>54</v>
      </c>
      <c r="G28">
        <v>45.63</v>
      </c>
      <c r="H28">
        <v>25</v>
      </c>
      <c r="I28">
        <f>EmpresaUsa[[#This Row],[PRECIO]]*EmpresaUsa[[#This Row],[CANTIDADSOLICITADA]]</f>
        <v>1140.75</v>
      </c>
      <c r="J28" t="s">
        <v>194</v>
      </c>
      <c r="K28" t="s">
        <v>226</v>
      </c>
    </row>
    <row r="29" spans="1:11" x14ac:dyDescent="0.35">
      <c r="A29">
        <v>10257</v>
      </c>
      <c r="B29" t="s">
        <v>20</v>
      </c>
      <c r="C29" s="1">
        <v>35262</v>
      </c>
      <c r="D29" t="s">
        <v>53</v>
      </c>
      <c r="E29" t="s">
        <v>36</v>
      </c>
      <c r="F29" t="s">
        <v>37</v>
      </c>
      <c r="G29">
        <v>18.72</v>
      </c>
      <c r="H29">
        <v>6</v>
      </c>
      <c r="I29">
        <f>EmpresaUsa[[#This Row],[PRECIO]]*EmpresaUsa[[#This Row],[CANTIDADSOLICITADA]]</f>
        <v>112.32</v>
      </c>
      <c r="J29" t="s">
        <v>194</v>
      </c>
      <c r="K29" t="s">
        <v>195</v>
      </c>
    </row>
    <row r="30" spans="1:11" x14ac:dyDescent="0.35">
      <c r="A30">
        <v>10257</v>
      </c>
      <c r="B30" t="s">
        <v>20</v>
      </c>
      <c r="C30" s="1">
        <v>35262</v>
      </c>
      <c r="D30" t="s">
        <v>53</v>
      </c>
      <c r="E30" t="s">
        <v>24</v>
      </c>
      <c r="F30" t="s">
        <v>52</v>
      </c>
      <c r="G30">
        <v>13.52</v>
      </c>
      <c r="H30">
        <v>15</v>
      </c>
      <c r="I30">
        <f>EmpresaUsa[[#This Row],[PRECIO]]*EmpresaUsa[[#This Row],[CANTIDADSOLICITADA]]</f>
        <v>202.79999999999998</v>
      </c>
      <c r="J30" t="s">
        <v>196</v>
      </c>
      <c r="K30" t="s">
        <v>197</v>
      </c>
    </row>
    <row r="31" spans="1:11" x14ac:dyDescent="0.35">
      <c r="A31">
        <v>10258</v>
      </c>
      <c r="B31" t="s">
        <v>55</v>
      </c>
      <c r="C31" s="1">
        <v>35263</v>
      </c>
      <c r="D31" t="s">
        <v>56</v>
      </c>
      <c r="E31" t="s">
        <v>36</v>
      </c>
      <c r="F31" t="s">
        <v>46</v>
      </c>
      <c r="G31">
        <v>19.760000000000002</v>
      </c>
      <c r="H31">
        <v>50</v>
      </c>
      <c r="I31">
        <f>EmpresaUsa[[#This Row],[PRECIO]]*EmpresaUsa[[#This Row],[CANTIDADSOLICITADA]]</f>
        <v>988.00000000000011</v>
      </c>
      <c r="J31" t="s">
        <v>196</v>
      </c>
      <c r="K31" t="s">
        <v>198</v>
      </c>
    </row>
    <row r="32" spans="1:11" x14ac:dyDescent="0.35">
      <c r="A32">
        <v>10258</v>
      </c>
      <c r="B32" t="s">
        <v>55</v>
      </c>
      <c r="C32" s="1">
        <v>35263</v>
      </c>
      <c r="D32" t="s">
        <v>56</v>
      </c>
      <c r="E32" t="s">
        <v>24</v>
      </c>
      <c r="F32" t="s">
        <v>57</v>
      </c>
      <c r="G32">
        <v>22.1</v>
      </c>
      <c r="H32">
        <v>65</v>
      </c>
      <c r="I32">
        <f>EmpresaUsa[[#This Row],[PRECIO]]*EmpresaUsa[[#This Row],[CANTIDADSOLICITADA]]</f>
        <v>1436.5</v>
      </c>
      <c r="J32" t="s">
        <v>199</v>
      </c>
      <c r="K32" t="s">
        <v>200</v>
      </c>
    </row>
    <row r="33" spans="1:11" x14ac:dyDescent="0.35">
      <c r="A33">
        <v>10258</v>
      </c>
      <c r="B33" t="s">
        <v>55</v>
      </c>
      <c r="C33" s="1">
        <v>35263</v>
      </c>
      <c r="D33" t="s">
        <v>56</v>
      </c>
      <c r="E33" t="s">
        <v>10</v>
      </c>
      <c r="F33" t="s">
        <v>58</v>
      </c>
      <c r="G33">
        <v>33.28</v>
      </c>
      <c r="H33">
        <v>6</v>
      </c>
      <c r="I33">
        <f>EmpresaUsa[[#This Row],[PRECIO]]*EmpresaUsa[[#This Row],[CANTIDADSOLICITADA]]</f>
        <v>199.68</v>
      </c>
      <c r="J33" t="s">
        <v>201</v>
      </c>
      <c r="K33" t="s">
        <v>202</v>
      </c>
    </row>
    <row r="34" spans="1:11" x14ac:dyDescent="0.35">
      <c r="A34">
        <v>10259</v>
      </c>
      <c r="B34" t="s">
        <v>20</v>
      </c>
      <c r="C34" s="1">
        <v>35264</v>
      </c>
      <c r="D34" t="s">
        <v>59</v>
      </c>
      <c r="E34" t="s">
        <v>31</v>
      </c>
      <c r="F34" t="s">
        <v>60</v>
      </c>
      <c r="G34">
        <v>10.4</v>
      </c>
      <c r="H34">
        <v>10</v>
      </c>
      <c r="I34">
        <f>EmpresaUsa[[#This Row],[PRECIO]]*EmpresaUsa[[#This Row],[CANTIDADSOLICITADA]]</f>
        <v>104</v>
      </c>
      <c r="J34" t="s">
        <v>196</v>
      </c>
      <c r="K34" t="s">
        <v>203</v>
      </c>
    </row>
    <row r="35" spans="1:11" x14ac:dyDescent="0.35">
      <c r="A35">
        <v>10259</v>
      </c>
      <c r="B35" t="s">
        <v>20</v>
      </c>
      <c r="C35" s="1">
        <v>35264</v>
      </c>
      <c r="D35" t="s">
        <v>59</v>
      </c>
      <c r="E35" t="s">
        <v>22</v>
      </c>
      <c r="F35" t="s">
        <v>61</v>
      </c>
      <c r="G35">
        <v>27.04</v>
      </c>
      <c r="H35">
        <v>1</v>
      </c>
      <c r="I35">
        <f>EmpresaUsa[[#This Row],[PRECIO]]*EmpresaUsa[[#This Row],[CANTIDADSOLICITADA]]</f>
        <v>27.04</v>
      </c>
      <c r="J35" t="s">
        <v>204</v>
      </c>
      <c r="K35" t="s">
        <v>205</v>
      </c>
    </row>
    <row r="36" spans="1:11" x14ac:dyDescent="0.35">
      <c r="A36">
        <v>10260</v>
      </c>
      <c r="B36" t="s">
        <v>20</v>
      </c>
      <c r="C36" s="1">
        <v>35265</v>
      </c>
      <c r="D36" t="s">
        <v>62</v>
      </c>
      <c r="E36" t="s">
        <v>22</v>
      </c>
      <c r="F36" t="s">
        <v>23</v>
      </c>
      <c r="G36">
        <v>10.01</v>
      </c>
      <c r="H36">
        <v>16</v>
      </c>
      <c r="I36">
        <f>EmpresaUsa[[#This Row],[PRECIO]]*EmpresaUsa[[#This Row],[CANTIDADSOLICITADA]]</f>
        <v>160.16</v>
      </c>
      <c r="J36" t="s">
        <v>196</v>
      </c>
      <c r="K36" t="s">
        <v>206</v>
      </c>
    </row>
    <row r="37" spans="1:11" x14ac:dyDescent="0.35">
      <c r="A37">
        <v>10260</v>
      </c>
      <c r="B37" t="s">
        <v>20</v>
      </c>
      <c r="C37" s="1">
        <v>35265</v>
      </c>
      <c r="D37" t="s">
        <v>62</v>
      </c>
      <c r="E37" t="s">
        <v>12</v>
      </c>
      <c r="F37" t="s">
        <v>29</v>
      </c>
      <c r="G37">
        <v>20.28</v>
      </c>
      <c r="H37">
        <v>50</v>
      </c>
      <c r="I37">
        <f>EmpresaUsa[[#This Row],[PRECIO]]*EmpresaUsa[[#This Row],[CANTIDADSOLICITADA]]</f>
        <v>1014</v>
      </c>
      <c r="J37" t="s">
        <v>196</v>
      </c>
      <c r="K37" t="s">
        <v>207</v>
      </c>
    </row>
    <row r="38" spans="1:11" x14ac:dyDescent="0.35">
      <c r="A38">
        <v>10260</v>
      </c>
      <c r="B38" t="s">
        <v>20</v>
      </c>
      <c r="C38" s="1">
        <v>35265</v>
      </c>
      <c r="D38" t="s">
        <v>62</v>
      </c>
      <c r="E38" t="s">
        <v>31</v>
      </c>
      <c r="F38" t="s">
        <v>63</v>
      </c>
      <c r="G38">
        <v>51.22</v>
      </c>
      <c r="H38">
        <v>15</v>
      </c>
      <c r="I38">
        <f>EmpresaUsa[[#This Row],[PRECIO]]*EmpresaUsa[[#This Row],[CANTIDADSOLICITADA]]</f>
        <v>768.3</v>
      </c>
      <c r="J38" t="s">
        <v>201</v>
      </c>
      <c r="K38" t="s">
        <v>208</v>
      </c>
    </row>
    <row r="39" spans="1:11" x14ac:dyDescent="0.35">
      <c r="A39">
        <v>10260</v>
      </c>
      <c r="B39" t="s">
        <v>20</v>
      </c>
      <c r="C39" s="1">
        <v>35265</v>
      </c>
      <c r="D39" t="s">
        <v>62</v>
      </c>
      <c r="E39" t="s">
        <v>36</v>
      </c>
      <c r="F39" t="s">
        <v>64</v>
      </c>
      <c r="G39">
        <v>15.6</v>
      </c>
      <c r="H39">
        <v>21</v>
      </c>
      <c r="I39">
        <f>EmpresaUsa[[#This Row],[PRECIO]]*EmpresaUsa[[#This Row],[CANTIDADSOLICITADA]]</f>
        <v>327.59999999999997</v>
      </c>
      <c r="J39" t="s">
        <v>209</v>
      </c>
      <c r="K39" t="s">
        <v>210</v>
      </c>
    </row>
    <row r="40" spans="1:11" x14ac:dyDescent="0.35">
      <c r="A40">
        <v>10261</v>
      </c>
      <c r="B40" t="s">
        <v>20</v>
      </c>
      <c r="C40" s="1">
        <v>35265</v>
      </c>
      <c r="D40" t="s">
        <v>65</v>
      </c>
      <c r="E40" t="s">
        <v>31</v>
      </c>
      <c r="F40" t="s">
        <v>60</v>
      </c>
      <c r="G40">
        <v>10.4</v>
      </c>
      <c r="H40">
        <v>20</v>
      </c>
      <c r="I40">
        <f>EmpresaUsa[[#This Row],[PRECIO]]*EmpresaUsa[[#This Row],[CANTIDADSOLICITADA]]</f>
        <v>208</v>
      </c>
      <c r="J40" t="s">
        <v>204</v>
      </c>
      <c r="K40" t="s">
        <v>211</v>
      </c>
    </row>
    <row r="41" spans="1:11" x14ac:dyDescent="0.35">
      <c r="A41">
        <v>10261</v>
      </c>
      <c r="B41" t="s">
        <v>20</v>
      </c>
      <c r="C41" s="1">
        <v>35265</v>
      </c>
      <c r="D41" t="s">
        <v>65</v>
      </c>
      <c r="E41" t="s">
        <v>36</v>
      </c>
      <c r="F41" t="s">
        <v>66</v>
      </c>
      <c r="G41">
        <v>18.72</v>
      </c>
      <c r="H41">
        <v>20</v>
      </c>
      <c r="I41">
        <f>EmpresaUsa[[#This Row],[PRECIO]]*EmpresaUsa[[#This Row],[CANTIDADSOLICITADA]]</f>
        <v>374.4</v>
      </c>
      <c r="J41" t="s">
        <v>204</v>
      </c>
      <c r="K41" t="s">
        <v>212</v>
      </c>
    </row>
    <row r="42" spans="1:11" x14ac:dyDescent="0.35">
      <c r="A42">
        <v>10262</v>
      </c>
      <c r="B42" t="s">
        <v>67</v>
      </c>
      <c r="C42" s="1">
        <v>35268</v>
      </c>
      <c r="D42" t="s">
        <v>68</v>
      </c>
      <c r="E42" t="s">
        <v>24</v>
      </c>
      <c r="F42" t="s">
        <v>57</v>
      </c>
      <c r="G42">
        <v>22.1</v>
      </c>
      <c r="H42">
        <v>12</v>
      </c>
      <c r="I42">
        <f>EmpresaUsa[[#This Row],[PRECIO]]*EmpresaUsa[[#This Row],[CANTIDADSOLICITADA]]</f>
        <v>265.20000000000005</v>
      </c>
      <c r="J42" t="s">
        <v>196</v>
      </c>
      <c r="K42" t="s">
        <v>213</v>
      </c>
    </row>
    <row r="43" spans="1:11" x14ac:dyDescent="0.35">
      <c r="A43">
        <v>10262</v>
      </c>
      <c r="B43" t="s">
        <v>67</v>
      </c>
      <c r="C43" s="1">
        <v>35268</v>
      </c>
      <c r="D43" t="s">
        <v>68</v>
      </c>
      <c r="E43" t="s">
        <v>17</v>
      </c>
      <c r="F43" t="s">
        <v>69</v>
      </c>
      <c r="G43">
        <v>31.2</v>
      </c>
      <c r="H43">
        <v>15</v>
      </c>
      <c r="I43">
        <f>EmpresaUsa[[#This Row],[PRECIO]]*EmpresaUsa[[#This Row],[CANTIDADSOLICITADA]]</f>
        <v>468</v>
      </c>
      <c r="J43" t="s">
        <v>201</v>
      </c>
      <c r="K43" t="s">
        <v>214</v>
      </c>
    </row>
    <row r="44" spans="1:11" x14ac:dyDescent="0.35">
      <c r="A44">
        <v>10262</v>
      </c>
      <c r="B44" t="s">
        <v>67</v>
      </c>
      <c r="C44" s="1">
        <v>35268</v>
      </c>
      <c r="D44" t="s">
        <v>68</v>
      </c>
      <c r="E44" t="s">
        <v>12</v>
      </c>
      <c r="F44" t="s">
        <v>70</v>
      </c>
      <c r="G44">
        <v>39.520000000000003</v>
      </c>
      <c r="H44">
        <v>2</v>
      </c>
      <c r="I44">
        <f>EmpresaUsa[[#This Row],[PRECIO]]*EmpresaUsa[[#This Row],[CANTIDADSOLICITADA]]</f>
        <v>79.040000000000006</v>
      </c>
      <c r="J44" t="s">
        <v>201</v>
      </c>
      <c r="K44" t="s">
        <v>215</v>
      </c>
    </row>
    <row r="45" spans="1:11" x14ac:dyDescent="0.35">
      <c r="A45">
        <v>10263</v>
      </c>
      <c r="B45" t="s">
        <v>44</v>
      </c>
      <c r="C45" s="1">
        <v>35269</v>
      </c>
      <c r="D45" t="s">
        <v>56</v>
      </c>
      <c r="E45" t="s">
        <v>31</v>
      </c>
      <c r="F45" t="s">
        <v>47</v>
      </c>
      <c r="G45">
        <v>18.07</v>
      </c>
      <c r="H45">
        <v>60</v>
      </c>
      <c r="I45">
        <f>EmpresaUsa[[#This Row],[PRECIO]]*EmpresaUsa[[#This Row],[CANTIDADSOLICITADA]]</f>
        <v>1084.2</v>
      </c>
      <c r="J45" t="s">
        <v>194</v>
      </c>
      <c r="K45" t="s">
        <v>216</v>
      </c>
    </row>
    <row r="46" spans="1:11" x14ac:dyDescent="0.35">
      <c r="A46">
        <v>10263</v>
      </c>
      <c r="B46" t="s">
        <v>44</v>
      </c>
      <c r="C46" s="1">
        <v>35269</v>
      </c>
      <c r="D46" t="s">
        <v>56</v>
      </c>
      <c r="E46" t="s">
        <v>36</v>
      </c>
      <c r="F46" t="s">
        <v>40</v>
      </c>
      <c r="G46">
        <v>4.68</v>
      </c>
      <c r="H46">
        <v>28</v>
      </c>
      <c r="I46">
        <f>EmpresaUsa[[#This Row],[PRECIO]]*EmpresaUsa[[#This Row],[CANTIDADSOLICITADA]]</f>
        <v>131.04</v>
      </c>
      <c r="J46" t="s">
        <v>199</v>
      </c>
      <c r="K46" t="s">
        <v>217</v>
      </c>
    </row>
    <row r="47" spans="1:11" x14ac:dyDescent="0.35">
      <c r="A47">
        <v>10263</v>
      </c>
      <c r="B47" t="s">
        <v>44</v>
      </c>
      <c r="C47" s="1">
        <v>35269</v>
      </c>
      <c r="D47" t="s">
        <v>56</v>
      </c>
      <c r="E47" t="s">
        <v>22</v>
      </c>
      <c r="F47" t="s">
        <v>71</v>
      </c>
      <c r="G47">
        <v>26.91</v>
      </c>
      <c r="H47">
        <v>60</v>
      </c>
      <c r="I47">
        <f>EmpresaUsa[[#This Row],[PRECIO]]*EmpresaUsa[[#This Row],[CANTIDADSOLICITADA]]</f>
        <v>1614.6</v>
      </c>
      <c r="J47" t="s">
        <v>194</v>
      </c>
      <c r="K47" t="s">
        <v>218</v>
      </c>
    </row>
    <row r="48" spans="1:11" x14ac:dyDescent="0.35">
      <c r="A48">
        <v>10263</v>
      </c>
      <c r="B48" t="s">
        <v>44</v>
      </c>
      <c r="C48" s="1">
        <v>35269</v>
      </c>
      <c r="D48" t="s">
        <v>56</v>
      </c>
      <c r="E48" t="s">
        <v>17</v>
      </c>
      <c r="F48" t="s">
        <v>43</v>
      </c>
      <c r="G48">
        <v>10.4</v>
      </c>
      <c r="H48">
        <v>36</v>
      </c>
      <c r="I48">
        <f>EmpresaUsa[[#This Row],[PRECIO]]*EmpresaUsa[[#This Row],[CANTIDADSOLICITADA]]</f>
        <v>374.40000000000003</v>
      </c>
      <c r="J48" t="s">
        <v>196</v>
      </c>
      <c r="K48" t="s">
        <v>219</v>
      </c>
    </row>
    <row r="49" spans="1:11" x14ac:dyDescent="0.35">
      <c r="A49">
        <v>10264</v>
      </c>
      <c r="B49" t="s">
        <v>15</v>
      </c>
      <c r="C49" s="1">
        <v>35270</v>
      </c>
      <c r="D49" t="s">
        <v>72</v>
      </c>
      <c r="E49" t="s">
        <v>36</v>
      </c>
      <c r="F49" t="s">
        <v>46</v>
      </c>
      <c r="G49">
        <v>19.760000000000002</v>
      </c>
      <c r="H49">
        <v>35</v>
      </c>
      <c r="I49">
        <f>EmpresaUsa[[#This Row],[PRECIO]]*EmpresaUsa[[#This Row],[CANTIDADSOLICITADA]]</f>
        <v>691.6</v>
      </c>
      <c r="J49" t="s">
        <v>196</v>
      </c>
      <c r="K49" t="s">
        <v>220</v>
      </c>
    </row>
    <row r="50" spans="1:11" x14ac:dyDescent="0.35">
      <c r="A50">
        <v>10264</v>
      </c>
      <c r="B50" t="s">
        <v>15</v>
      </c>
      <c r="C50" s="1">
        <v>35270</v>
      </c>
      <c r="D50" t="s">
        <v>72</v>
      </c>
      <c r="E50" t="s">
        <v>22</v>
      </c>
      <c r="F50" t="s">
        <v>23</v>
      </c>
      <c r="G50">
        <v>10.01</v>
      </c>
      <c r="H50">
        <v>25</v>
      </c>
      <c r="I50">
        <f>EmpresaUsa[[#This Row],[PRECIO]]*EmpresaUsa[[#This Row],[CANTIDADSOLICITADA]]</f>
        <v>250.25</v>
      </c>
      <c r="J50" t="s">
        <v>199</v>
      </c>
      <c r="K50" t="s">
        <v>221</v>
      </c>
    </row>
    <row r="51" spans="1:11" x14ac:dyDescent="0.35">
      <c r="A51">
        <v>10265</v>
      </c>
      <c r="B51" t="s">
        <v>73</v>
      </c>
      <c r="C51" s="1">
        <v>35271</v>
      </c>
      <c r="D51" t="s">
        <v>74</v>
      </c>
      <c r="E51" t="s">
        <v>41</v>
      </c>
      <c r="F51" t="s">
        <v>75</v>
      </c>
      <c r="G51">
        <v>40.56</v>
      </c>
      <c r="H51">
        <v>30</v>
      </c>
      <c r="I51">
        <f>EmpresaUsa[[#This Row],[PRECIO]]*EmpresaUsa[[#This Row],[CANTIDADSOLICITADA]]</f>
        <v>1216.8000000000002</v>
      </c>
      <c r="J51" t="s">
        <v>196</v>
      </c>
      <c r="K51" t="s">
        <v>222</v>
      </c>
    </row>
    <row r="52" spans="1:11" x14ac:dyDescent="0.35">
      <c r="A52">
        <v>10265</v>
      </c>
      <c r="B52" t="s">
        <v>73</v>
      </c>
      <c r="C52" s="1">
        <v>35271</v>
      </c>
      <c r="D52" t="s">
        <v>74</v>
      </c>
      <c r="E52" t="s">
        <v>36</v>
      </c>
      <c r="F52" t="s">
        <v>64</v>
      </c>
      <c r="G52">
        <v>15.6</v>
      </c>
      <c r="H52">
        <v>20</v>
      </c>
      <c r="I52">
        <f>EmpresaUsa[[#This Row],[PRECIO]]*EmpresaUsa[[#This Row],[CANTIDADSOLICITADA]]</f>
        <v>312</v>
      </c>
      <c r="J52" t="s">
        <v>209</v>
      </c>
      <c r="K52" t="s">
        <v>223</v>
      </c>
    </row>
    <row r="53" spans="1:11" x14ac:dyDescent="0.35">
      <c r="A53">
        <v>10266</v>
      </c>
      <c r="B53" t="s">
        <v>26</v>
      </c>
      <c r="C53" s="1">
        <v>35272</v>
      </c>
      <c r="D53" t="s">
        <v>76</v>
      </c>
      <c r="E53" t="s">
        <v>10</v>
      </c>
      <c r="F53" t="s">
        <v>77</v>
      </c>
      <c r="G53">
        <v>39.520000000000003</v>
      </c>
      <c r="H53">
        <v>12</v>
      </c>
      <c r="I53">
        <f>EmpresaUsa[[#This Row],[PRECIO]]*EmpresaUsa[[#This Row],[CANTIDADSOLICITADA]]</f>
        <v>474.24</v>
      </c>
      <c r="J53" t="s">
        <v>201</v>
      </c>
      <c r="K53" t="s">
        <v>224</v>
      </c>
    </row>
    <row r="54" spans="1:11" x14ac:dyDescent="0.35">
      <c r="A54">
        <v>10267</v>
      </c>
      <c r="B54" t="s">
        <v>20</v>
      </c>
      <c r="C54" s="1">
        <v>35275</v>
      </c>
      <c r="D54" t="s">
        <v>78</v>
      </c>
      <c r="E54" t="s">
        <v>22</v>
      </c>
      <c r="F54" t="s">
        <v>79</v>
      </c>
      <c r="G54">
        <v>19.11</v>
      </c>
      <c r="H54">
        <v>50</v>
      </c>
      <c r="I54">
        <f>EmpresaUsa[[#This Row],[PRECIO]]*EmpresaUsa[[#This Row],[CANTIDADSOLICITADA]]</f>
        <v>955.5</v>
      </c>
      <c r="J54" t="s">
        <v>199</v>
      </c>
      <c r="K54" t="s">
        <v>225</v>
      </c>
    </row>
    <row r="55" spans="1:11" x14ac:dyDescent="0.35">
      <c r="A55">
        <v>10267</v>
      </c>
      <c r="B55" t="s">
        <v>20</v>
      </c>
      <c r="C55" s="1">
        <v>35275</v>
      </c>
      <c r="D55" t="s">
        <v>78</v>
      </c>
      <c r="E55" t="s">
        <v>10</v>
      </c>
      <c r="F55" t="s">
        <v>49</v>
      </c>
      <c r="G55">
        <v>57.2</v>
      </c>
      <c r="H55">
        <v>70</v>
      </c>
      <c r="I55">
        <f>EmpresaUsa[[#This Row],[PRECIO]]*EmpresaUsa[[#This Row],[CANTIDADSOLICITADA]]</f>
        <v>4004</v>
      </c>
      <c r="J55" t="s">
        <v>194</v>
      </c>
      <c r="K55" t="s">
        <v>226</v>
      </c>
    </row>
    <row r="56" spans="1:11" x14ac:dyDescent="0.35">
      <c r="A56">
        <v>10267</v>
      </c>
      <c r="B56" t="s">
        <v>20</v>
      </c>
      <c r="C56" s="1">
        <v>35275</v>
      </c>
      <c r="D56" t="s">
        <v>78</v>
      </c>
      <c r="E56" t="s">
        <v>36</v>
      </c>
      <c r="F56" t="s">
        <v>80</v>
      </c>
      <c r="G56">
        <v>18.72</v>
      </c>
      <c r="H56">
        <v>15</v>
      </c>
      <c r="I56">
        <f>EmpresaUsa[[#This Row],[PRECIO]]*EmpresaUsa[[#This Row],[CANTIDADSOLICITADA]]</f>
        <v>280.79999999999995</v>
      </c>
      <c r="J56" t="s">
        <v>194</v>
      </c>
      <c r="K56" t="s">
        <v>195</v>
      </c>
    </row>
    <row r="57" spans="1:11" x14ac:dyDescent="0.35">
      <c r="A57">
        <v>10268</v>
      </c>
      <c r="B57" t="s">
        <v>67</v>
      </c>
      <c r="C57" s="1">
        <v>35276</v>
      </c>
      <c r="D57" t="s">
        <v>81</v>
      </c>
      <c r="E57" t="s">
        <v>41</v>
      </c>
      <c r="F57" t="s">
        <v>82</v>
      </c>
      <c r="G57">
        <v>128.69999999999999</v>
      </c>
      <c r="H57">
        <v>10</v>
      </c>
      <c r="I57">
        <f>EmpresaUsa[[#This Row],[PRECIO]]*EmpresaUsa[[#This Row],[CANTIDADSOLICITADA]]</f>
        <v>1287</v>
      </c>
      <c r="J57" t="s">
        <v>196</v>
      </c>
      <c r="K57" t="s">
        <v>197</v>
      </c>
    </row>
    <row r="58" spans="1:11" x14ac:dyDescent="0.35">
      <c r="A58">
        <v>10268</v>
      </c>
      <c r="B58" t="s">
        <v>67</v>
      </c>
      <c r="C58" s="1">
        <v>35276</v>
      </c>
      <c r="D58" t="s">
        <v>81</v>
      </c>
      <c r="E58" t="s">
        <v>10</v>
      </c>
      <c r="F58" t="s">
        <v>14</v>
      </c>
      <c r="G58">
        <v>36.14</v>
      </c>
      <c r="H58">
        <v>4</v>
      </c>
      <c r="I58">
        <f>EmpresaUsa[[#This Row],[PRECIO]]*EmpresaUsa[[#This Row],[CANTIDADSOLICITADA]]</f>
        <v>144.56</v>
      </c>
      <c r="J58" t="s">
        <v>196</v>
      </c>
      <c r="K58" t="s">
        <v>198</v>
      </c>
    </row>
    <row r="59" spans="1:11" x14ac:dyDescent="0.35">
      <c r="A59">
        <v>10269</v>
      </c>
      <c r="B59" t="s">
        <v>8</v>
      </c>
      <c r="C59" s="1">
        <v>35277</v>
      </c>
      <c r="D59" t="s">
        <v>83</v>
      </c>
      <c r="E59" t="s">
        <v>10</v>
      </c>
      <c r="F59" t="s">
        <v>33</v>
      </c>
      <c r="G59">
        <v>2.6</v>
      </c>
      <c r="H59">
        <v>60</v>
      </c>
      <c r="I59">
        <f>EmpresaUsa[[#This Row],[PRECIO]]*EmpresaUsa[[#This Row],[CANTIDADSOLICITADA]]</f>
        <v>156</v>
      </c>
      <c r="J59" t="s">
        <v>199</v>
      </c>
      <c r="K59" t="s">
        <v>200</v>
      </c>
    </row>
    <row r="60" spans="1:11" x14ac:dyDescent="0.35">
      <c r="A60">
        <v>10269</v>
      </c>
      <c r="B60" t="s">
        <v>8</v>
      </c>
      <c r="C60" s="1">
        <v>35277</v>
      </c>
      <c r="D60" t="s">
        <v>83</v>
      </c>
      <c r="E60" t="s">
        <v>10</v>
      </c>
      <c r="F60" t="s">
        <v>14</v>
      </c>
      <c r="G60">
        <v>36.14</v>
      </c>
      <c r="H60">
        <v>20</v>
      </c>
      <c r="I60">
        <f>EmpresaUsa[[#This Row],[PRECIO]]*EmpresaUsa[[#This Row],[CANTIDADSOLICITADA]]</f>
        <v>722.8</v>
      </c>
      <c r="J60" t="s">
        <v>201</v>
      </c>
      <c r="K60" t="s">
        <v>202</v>
      </c>
    </row>
    <row r="61" spans="1:11" x14ac:dyDescent="0.35">
      <c r="A61">
        <v>10270</v>
      </c>
      <c r="B61" t="s">
        <v>55</v>
      </c>
      <c r="C61" s="1">
        <v>35278</v>
      </c>
      <c r="D61" t="s">
        <v>76</v>
      </c>
      <c r="E61" t="s">
        <v>22</v>
      </c>
      <c r="F61" t="s">
        <v>48</v>
      </c>
      <c r="G61">
        <v>19.760000000000002</v>
      </c>
      <c r="H61">
        <v>30</v>
      </c>
      <c r="I61">
        <f>EmpresaUsa[[#This Row],[PRECIO]]*EmpresaUsa[[#This Row],[CANTIDADSOLICITADA]]</f>
        <v>592.80000000000007</v>
      </c>
      <c r="J61" t="s">
        <v>196</v>
      </c>
      <c r="K61" t="s">
        <v>203</v>
      </c>
    </row>
    <row r="62" spans="1:11" x14ac:dyDescent="0.35">
      <c r="A62">
        <v>10270</v>
      </c>
      <c r="B62" t="s">
        <v>55</v>
      </c>
      <c r="C62" s="1">
        <v>35278</v>
      </c>
      <c r="D62" t="s">
        <v>76</v>
      </c>
      <c r="E62" t="s">
        <v>36</v>
      </c>
      <c r="F62" t="s">
        <v>84</v>
      </c>
      <c r="G62">
        <v>47.84</v>
      </c>
      <c r="H62">
        <v>25</v>
      </c>
      <c r="I62">
        <f>EmpresaUsa[[#This Row],[PRECIO]]*EmpresaUsa[[#This Row],[CANTIDADSOLICITADA]]</f>
        <v>1196</v>
      </c>
      <c r="J62" t="s">
        <v>204</v>
      </c>
      <c r="K62" t="s">
        <v>205</v>
      </c>
    </row>
    <row r="63" spans="1:11" x14ac:dyDescent="0.35">
      <c r="A63">
        <v>10271</v>
      </c>
      <c r="B63" t="s">
        <v>15</v>
      </c>
      <c r="C63" s="1">
        <v>35278</v>
      </c>
      <c r="D63" t="s">
        <v>85</v>
      </c>
      <c r="E63" t="s">
        <v>10</v>
      </c>
      <c r="F63" t="s">
        <v>33</v>
      </c>
      <c r="G63">
        <v>2.6</v>
      </c>
      <c r="H63">
        <v>24</v>
      </c>
      <c r="I63">
        <f>EmpresaUsa[[#This Row],[PRECIO]]*EmpresaUsa[[#This Row],[CANTIDADSOLICITADA]]</f>
        <v>62.400000000000006</v>
      </c>
      <c r="J63" t="s">
        <v>196</v>
      </c>
      <c r="K63" t="s">
        <v>206</v>
      </c>
    </row>
    <row r="64" spans="1:11" x14ac:dyDescent="0.35">
      <c r="A64">
        <v>10272</v>
      </c>
      <c r="B64" t="s">
        <v>15</v>
      </c>
      <c r="C64" s="1">
        <v>35279</v>
      </c>
      <c r="D64" t="s">
        <v>68</v>
      </c>
      <c r="E64" t="s">
        <v>31</v>
      </c>
      <c r="F64" t="s">
        <v>32</v>
      </c>
      <c r="G64">
        <v>84.24</v>
      </c>
      <c r="H64">
        <v>6</v>
      </c>
      <c r="I64">
        <f>EmpresaUsa[[#This Row],[PRECIO]]*EmpresaUsa[[#This Row],[CANTIDADSOLICITADA]]</f>
        <v>505.43999999999994</v>
      </c>
      <c r="J64" t="s">
        <v>196</v>
      </c>
      <c r="K64" t="s">
        <v>207</v>
      </c>
    </row>
    <row r="65" spans="1:11" x14ac:dyDescent="0.35">
      <c r="A65">
        <v>10272</v>
      </c>
      <c r="B65" t="s">
        <v>15</v>
      </c>
      <c r="C65" s="1">
        <v>35279</v>
      </c>
      <c r="D65" t="s">
        <v>68</v>
      </c>
      <c r="E65" t="s">
        <v>10</v>
      </c>
      <c r="F65" t="s">
        <v>35</v>
      </c>
      <c r="G65">
        <v>13</v>
      </c>
      <c r="H65">
        <v>40</v>
      </c>
      <c r="I65">
        <f>EmpresaUsa[[#This Row],[PRECIO]]*EmpresaUsa[[#This Row],[CANTIDADSOLICITADA]]</f>
        <v>520</v>
      </c>
      <c r="J65" t="s">
        <v>201</v>
      </c>
      <c r="K65" t="s">
        <v>208</v>
      </c>
    </row>
    <row r="66" spans="1:11" x14ac:dyDescent="0.35">
      <c r="A66">
        <v>10272</v>
      </c>
      <c r="B66" t="s">
        <v>15</v>
      </c>
      <c r="C66" s="1">
        <v>35279</v>
      </c>
      <c r="D66" t="s">
        <v>68</v>
      </c>
      <c r="E66" t="s">
        <v>10</v>
      </c>
      <c r="F66" t="s">
        <v>14</v>
      </c>
      <c r="G66">
        <v>36.14</v>
      </c>
      <c r="H66">
        <v>24</v>
      </c>
      <c r="I66">
        <f>EmpresaUsa[[#This Row],[PRECIO]]*EmpresaUsa[[#This Row],[CANTIDADSOLICITADA]]</f>
        <v>867.36</v>
      </c>
      <c r="J66" t="s">
        <v>209</v>
      </c>
      <c r="K66" t="s">
        <v>210</v>
      </c>
    </row>
    <row r="67" spans="1:11" x14ac:dyDescent="0.35">
      <c r="A67">
        <v>10273</v>
      </c>
      <c r="B67" t="s">
        <v>26</v>
      </c>
      <c r="C67" s="1">
        <v>35282</v>
      </c>
      <c r="D67" t="s">
        <v>86</v>
      </c>
      <c r="E67" t="s">
        <v>22</v>
      </c>
      <c r="F67" t="s">
        <v>87</v>
      </c>
      <c r="G67">
        <v>32.24</v>
      </c>
      <c r="H67">
        <v>24</v>
      </c>
      <c r="I67">
        <f>EmpresaUsa[[#This Row],[PRECIO]]*EmpresaUsa[[#This Row],[CANTIDADSOLICITADA]]</f>
        <v>773.76</v>
      </c>
      <c r="J67" t="s">
        <v>204</v>
      </c>
      <c r="K67" t="s">
        <v>211</v>
      </c>
    </row>
    <row r="68" spans="1:11" x14ac:dyDescent="0.35">
      <c r="A68">
        <v>10273</v>
      </c>
      <c r="B68" t="s">
        <v>26</v>
      </c>
      <c r="C68" s="1">
        <v>35282</v>
      </c>
      <c r="D68" t="s">
        <v>86</v>
      </c>
      <c r="E68" t="s">
        <v>10</v>
      </c>
      <c r="F68" t="s">
        <v>35</v>
      </c>
      <c r="G68">
        <v>13</v>
      </c>
      <c r="H68">
        <v>15</v>
      </c>
      <c r="I68">
        <f>EmpresaUsa[[#This Row],[PRECIO]]*EmpresaUsa[[#This Row],[CANTIDADSOLICITADA]]</f>
        <v>195</v>
      </c>
      <c r="J68" t="s">
        <v>204</v>
      </c>
      <c r="K68" t="s">
        <v>212</v>
      </c>
    </row>
    <row r="69" spans="1:11" x14ac:dyDescent="0.35">
      <c r="A69">
        <v>10273</v>
      </c>
      <c r="B69" t="s">
        <v>26</v>
      </c>
      <c r="C69" s="1">
        <v>35282</v>
      </c>
      <c r="D69" t="s">
        <v>86</v>
      </c>
      <c r="E69" t="s">
        <v>10</v>
      </c>
      <c r="F69" t="s">
        <v>33</v>
      </c>
      <c r="G69">
        <v>2.6</v>
      </c>
      <c r="H69">
        <v>20</v>
      </c>
      <c r="I69">
        <f>EmpresaUsa[[#This Row],[PRECIO]]*EmpresaUsa[[#This Row],[CANTIDADSOLICITADA]]</f>
        <v>52</v>
      </c>
      <c r="J69" t="s">
        <v>196</v>
      </c>
      <c r="K69" t="s">
        <v>213</v>
      </c>
    </row>
    <row r="70" spans="1:11" x14ac:dyDescent="0.35">
      <c r="A70">
        <v>10273</v>
      </c>
      <c r="B70" t="s">
        <v>26</v>
      </c>
      <c r="C70" s="1">
        <v>35282</v>
      </c>
      <c r="D70" t="s">
        <v>86</v>
      </c>
      <c r="E70" t="s">
        <v>22</v>
      </c>
      <c r="F70" t="s">
        <v>79</v>
      </c>
      <c r="G70">
        <v>19.11</v>
      </c>
      <c r="H70">
        <v>60</v>
      </c>
      <c r="I70">
        <f>EmpresaUsa[[#This Row],[PRECIO]]*EmpresaUsa[[#This Row],[CANTIDADSOLICITADA]]</f>
        <v>1146.5999999999999</v>
      </c>
      <c r="J70" t="s">
        <v>201</v>
      </c>
      <c r="K70" t="s">
        <v>214</v>
      </c>
    </row>
    <row r="71" spans="1:11" x14ac:dyDescent="0.35">
      <c r="A71">
        <v>10273</v>
      </c>
      <c r="B71" t="s">
        <v>26</v>
      </c>
      <c r="C71" s="1">
        <v>35282</v>
      </c>
      <c r="D71" t="s">
        <v>86</v>
      </c>
      <c r="E71" t="s">
        <v>36</v>
      </c>
      <c r="F71" t="s">
        <v>80</v>
      </c>
      <c r="G71">
        <v>18.72</v>
      </c>
      <c r="H71">
        <v>33</v>
      </c>
      <c r="I71">
        <f>EmpresaUsa[[#This Row],[PRECIO]]*EmpresaUsa[[#This Row],[CANTIDADSOLICITADA]]</f>
        <v>617.76</v>
      </c>
      <c r="J71" t="s">
        <v>201</v>
      </c>
      <c r="K71" t="s">
        <v>215</v>
      </c>
    </row>
    <row r="72" spans="1:11" x14ac:dyDescent="0.35">
      <c r="A72">
        <v>10274</v>
      </c>
      <c r="B72" t="s">
        <v>15</v>
      </c>
      <c r="C72" s="1">
        <v>35283</v>
      </c>
      <c r="D72" t="s">
        <v>9</v>
      </c>
      <c r="E72" t="s">
        <v>10</v>
      </c>
      <c r="F72" t="s">
        <v>88</v>
      </c>
      <c r="G72">
        <v>22.36</v>
      </c>
      <c r="H72">
        <v>20</v>
      </c>
      <c r="I72">
        <f>EmpresaUsa[[#This Row],[PRECIO]]*EmpresaUsa[[#This Row],[CANTIDADSOLICITADA]]</f>
        <v>447.2</v>
      </c>
      <c r="J72" t="s">
        <v>194</v>
      </c>
      <c r="K72" t="s">
        <v>216</v>
      </c>
    </row>
    <row r="73" spans="1:11" x14ac:dyDescent="0.35">
      <c r="A73">
        <v>10274</v>
      </c>
      <c r="B73" t="s">
        <v>15</v>
      </c>
      <c r="C73" s="1">
        <v>35283</v>
      </c>
      <c r="D73" t="s">
        <v>9</v>
      </c>
      <c r="E73" t="s">
        <v>10</v>
      </c>
      <c r="F73" t="s">
        <v>14</v>
      </c>
      <c r="G73">
        <v>36.14</v>
      </c>
      <c r="H73">
        <v>7</v>
      </c>
      <c r="I73">
        <f>EmpresaUsa[[#This Row],[PRECIO]]*EmpresaUsa[[#This Row],[CANTIDADSOLICITADA]]</f>
        <v>252.98000000000002</v>
      </c>
      <c r="J73" t="s">
        <v>199</v>
      </c>
      <c r="K73" t="s">
        <v>217</v>
      </c>
    </row>
    <row r="74" spans="1:11" x14ac:dyDescent="0.35">
      <c r="A74">
        <v>10275</v>
      </c>
      <c r="B74" t="s">
        <v>55</v>
      </c>
      <c r="C74" s="1">
        <v>35284</v>
      </c>
      <c r="D74" t="s">
        <v>89</v>
      </c>
      <c r="E74" t="s">
        <v>36</v>
      </c>
      <c r="F74" t="s">
        <v>40</v>
      </c>
      <c r="G74">
        <v>4.68</v>
      </c>
      <c r="H74">
        <v>12</v>
      </c>
      <c r="I74">
        <f>EmpresaUsa[[#This Row],[PRECIO]]*EmpresaUsa[[#This Row],[CANTIDADSOLICITADA]]</f>
        <v>56.16</v>
      </c>
      <c r="J74" t="s">
        <v>194</v>
      </c>
      <c r="K74" t="s">
        <v>218</v>
      </c>
    </row>
    <row r="75" spans="1:11" x14ac:dyDescent="0.35">
      <c r="A75">
        <v>10275</v>
      </c>
      <c r="B75" t="s">
        <v>55</v>
      </c>
      <c r="C75" s="1">
        <v>35284</v>
      </c>
      <c r="D75" t="s">
        <v>89</v>
      </c>
      <c r="E75" t="s">
        <v>10</v>
      </c>
      <c r="F75" t="s">
        <v>49</v>
      </c>
      <c r="G75">
        <v>57.2</v>
      </c>
      <c r="H75">
        <v>6</v>
      </c>
      <c r="I75">
        <f>EmpresaUsa[[#This Row],[PRECIO]]*EmpresaUsa[[#This Row],[CANTIDADSOLICITADA]]</f>
        <v>343.20000000000005</v>
      </c>
      <c r="J75" t="s">
        <v>196</v>
      </c>
      <c r="K75" t="s">
        <v>219</v>
      </c>
    </row>
    <row r="76" spans="1:11" x14ac:dyDescent="0.35">
      <c r="A76">
        <v>10276</v>
      </c>
      <c r="B76" t="s">
        <v>67</v>
      </c>
      <c r="C76" s="1">
        <v>35285</v>
      </c>
      <c r="D76" t="s">
        <v>90</v>
      </c>
      <c r="E76" t="s">
        <v>22</v>
      </c>
      <c r="F76" t="s">
        <v>87</v>
      </c>
      <c r="G76">
        <v>32.24</v>
      </c>
      <c r="H76">
        <v>15</v>
      </c>
      <c r="I76">
        <f>EmpresaUsa[[#This Row],[PRECIO]]*EmpresaUsa[[#This Row],[CANTIDADSOLICITADA]]</f>
        <v>483.6</v>
      </c>
      <c r="J76" t="s">
        <v>196</v>
      </c>
      <c r="K76" t="s">
        <v>220</v>
      </c>
    </row>
    <row r="77" spans="1:11" x14ac:dyDescent="0.35">
      <c r="A77">
        <v>10276</v>
      </c>
      <c r="B77" t="s">
        <v>67</v>
      </c>
      <c r="C77" s="1">
        <v>35285</v>
      </c>
      <c r="D77" t="s">
        <v>90</v>
      </c>
      <c r="E77" t="s">
        <v>22</v>
      </c>
      <c r="F77" t="s">
        <v>91</v>
      </c>
      <c r="G77">
        <v>6.24</v>
      </c>
      <c r="H77">
        <v>10</v>
      </c>
      <c r="I77">
        <f>EmpresaUsa[[#This Row],[PRECIO]]*EmpresaUsa[[#This Row],[CANTIDADSOLICITADA]]</f>
        <v>62.400000000000006</v>
      </c>
      <c r="J77" t="s">
        <v>199</v>
      </c>
      <c r="K77" t="s">
        <v>221</v>
      </c>
    </row>
    <row r="78" spans="1:11" x14ac:dyDescent="0.35">
      <c r="A78">
        <v>10277</v>
      </c>
      <c r="B78" t="s">
        <v>73</v>
      </c>
      <c r="C78" s="1">
        <v>35286</v>
      </c>
      <c r="D78" t="s">
        <v>92</v>
      </c>
      <c r="E78" t="s">
        <v>17</v>
      </c>
      <c r="F78" t="s">
        <v>93</v>
      </c>
      <c r="G78">
        <v>47.32</v>
      </c>
      <c r="H78">
        <v>20</v>
      </c>
      <c r="I78">
        <f>EmpresaUsa[[#This Row],[PRECIO]]*EmpresaUsa[[#This Row],[CANTIDADSOLICITADA]]</f>
        <v>946.4</v>
      </c>
      <c r="J78" t="s">
        <v>196</v>
      </c>
      <c r="K78" t="s">
        <v>222</v>
      </c>
    </row>
    <row r="79" spans="1:11" x14ac:dyDescent="0.35">
      <c r="A79">
        <v>10277</v>
      </c>
      <c r="B79" t="s">
        <v>73</v>
      </c>
      <c r="C79" s="1">
        <v>35286</v>
      </c>
      <c r="D79" t="s">
        <v>92</v>
      </c>
      <c r="E79" t="s">
        <v>31</v>
      </c>
      <c r="F79" t="s">
        <v>63</v>
      </c>
      <c r="G79">
        <v>51.22</v>
      </c>
      <c r="H79">
        <v>12</v>
      </c>
      <c r="I79">
        <f>EmpresaUsa[[#This Row],[PRECIO]]*EmpresaUsa[[#This Row],[CANTIDADSOLICITADA]]</f>
        <v>614.64</v>
      </c>
      <c r="J79" t="s">
        <v>209</v>
      </c>
      <c r="K79" t="s">
        <v>223</v>
      </c>
    </row>
    <row r="80" spans="1:11" x14ac:dyDescent="0.35">
      <c r="A80">
        <v>10278</v>
      </c>
      <c r="B80" t="s">
        <v>67</v>
      </c>
      <c r="C80" s="1">
        <v>35289</v>
      </c>
      <c r="D80" t="s">
        <v>94</v>
      </c>
      <c r="E80" t="s">
        <v>24</v>
      </c>
      <c r="F80" t="s">
        <v>95</v>
      </c>
      <c r="G80">
        <v>20.149999999999999</v>
      </c>
      <c r="H80">
        <v>16</v>
      </c>
      <c r="I80">
        <f>EmpresaUsa[[#This Row],[PRECIO]]*EmpresaUsa[[#This Row],[CANTIDADSOLICITADA]]</f>
        <v>322.39999999999998</v>
      </c>
      <c r="J80" t="s">
        <v>201</v>
      </c>
      <c r="K80" t="s">
        <v>224</v>
      </c>
    </row>
    <row r="81" spans="1:11" x14ac:dyDescent="0.35">
      <c r="A81">
        <v>10278</v>
      </c>
      <c r="B81" t="s">
        <v>67</v>
      </c>
      <c r="C81" s="1">
        <v>35289</v>
      </c>
      <c r="D81" t="s">
        <v>94</v>
      </c>
      <c r="E81" t="s">
        <v>10</v>
      </c>
      <c r="F81" t="s">
        <v>49</v>
      </c>
      <c r="G81">
        <v>57.2</v>
      </c>
      <c r="H81">
        <v>15</v>
      </c>
      <c r="I81">
        <f>EmpresaUsa[[#This Row],[PRECIO]]*EmpresaUsa[[#This Row],[CANTIDADSOLICITADA]]</f>
        <v>858</v>
      </c>
      <c r="J81" t="s">
        <v>199</v>
      </c>
      <c r="K81" t="s">
        <v>225</v>
      </c>
    </row>
    <row r="82" spans="1:11" x14ac:dyDescent="0.35">
      <c r="A82">
        <v>10278</v>
      </c>
      <c r="B82" t="s">
        <v>67</v>
      </c>
      <c r="C82" s="1">
        <v>35289</v>
      </c>
      <c r="D82" t="s">
        <v>94</v>
      </c>
      <c r="E82" t="s">
        <v>24</v>
      </c>
      <c r="F82" t="s">
        <v>96</v>
      </c>
      <c r="G82">
        <v>45.63</v>
      </c>
      <c r="H82">
        <v>8</v>
      </c>
      <c r="I82">
        <f>EmpresaUsa[[#This Row],[PRECIO]]*EmpresaUsa[[#This Row],[CANTIDADSOLICITADA]]</f>
        <v>365.04</v>
      </c>
      <c r="J82" t="s">
        <v>194</v>
      </c>
      <c r="K82" t="s">
        <v>226</v>
      </c>
    </row>
    <row r="83" spans="1:11" x14ac:dyDescent="0.35">
      <c r="A83">
        <v>10278</v>
      </c>
      <c r="B83" t="s">
        <v>67</v>
      </c>
      <c r="C83" s="1">
        <v>35289</v>
      </c>
      <c r="D83" t="s">
        <v>94</v>
      </c>
      <c r="E83" t="s">
        <v>22</v>
      </c>
      <c r="F83" t="s">
        <v>97</v>
      </c>
      <c r="G83">
        <v>15.6</v>
      </c>
      <c r="H83">
        <v>25</v>
      </c>
      <c r="I83">
        <f>EmpresaUsa[[#This Row],[PRECIO]]*EmpresaUsa[[#This Row],[CANTIDADSOLICITADA]]</f>
        <v>390</v>
      </c>
      <c r="J83" t="s">
        <v>194</v>
      </c>
      <c r="K83" t="s">
        <v>195</v>
      </c>
    </row>
    <row r="84" spans="1:11" x14ac:dyDescent="0.35">
      <c r="A84">
        <v>10279</v>
      </c>
      <c r="B84" t="s">
        <v>67</v>
      </c>
      <c r="C84" s="1">
        <v>35290</v>
      </c>
      <c r="D84" t="s">
        <v>98</v>
      </c>
      <c r="E84" t="s">
        <v>41</v>
      </c>
      <c r="F84" t="s">
        <v>75</v>
      </c>
      <c r="G84">
        <v>40.56</v>
      </c>
      <c r="H84">
        <v>15</v>
      </c>
      <c r="I84">
        <f>EmpresaUsa[[#This Row],[PRECIO]]*EmpresaUsa[[#This Row],[CANTIDADSOLICITADA]]</f>
        <v>608.40000000000009</v>
      </c>
      <c r="J84" t="s">
        <v>196</v>
      </c>
      <c r="K84" t="s">
        <v>197</v>
      </c>
    </row>
    <row r="85" spans="1:11" x14ac:dyDescent="0.35">
      <c r="A85">
        <v>10280</v>
      </c>
      <c r="B85" t="s">
        <v>73</v>
      </c>
      <c r="C85" s="1">
        <v>35291</v>
      </c>
      <c r="D85" t="s">
        <v>94</v>
      </c>
      <c r="E85" t="s">
        <v>36</v>
      </c>
      <c r="F85" t="s">
        <v>40</v>
      </c>
      <c r="G85">
        <v>4.68</v>
      </c>
      <c r="H85">
        <v>12</v>
      </c>
      <c r="I85">
        <f>EmpresaUsa[[#This Row],[PRECIO]]*EmpresaUsa[[#This Row],[CANTIDADSOLICITADA]]</f>
        <v>56.16</v>
      </c>
      <c r="J85" t="s">
        <v>196</v>
      </c>
      <c r="K85" t="s">
        <v>198</v>
      </c>
    </row>
    <row r="86" spans="1:11" x14ac:dyDescent="0.35">
      <c r="A86">
        <v>10280</v>
      </c>
      <c r="B86" t="s">
        <v>73</v>
      </c>
      <c r="C86" s="1">
        <v>35291</v>
      </c>
      <c r="D86" t="s">
        <v>94</v>
      </c>
      <c r="E86" t="s">
        <v>41</v>
      </c>
      <c r="F86" t="s">
        <v>42</v>
      </c>
      <c r="G86">
        <v>24.96</v>
      </c>
      <c r="H86">
        <v>20</v>
      </c>
      <c r="I86">
        <f>EmpresaUsa[[#This Row],[PRECIO]]*EmpresaUsa[[#This Row],[CANTIDADSOLICITADA]]</f>
        <v>499.20000000000005</v>
      </c>
      <c r="J86" t="s">
        <v>199</v>
      </c>
      <c r="K86" t="s">
        <v>200</v>
      </c>
    </row>
    <row r="87" spans="1:11" x14ac:dyDescent="0.35">
      <c r="A87">
        <v>10280</v>
      </c>
      <c r="B87" t="s">
        <v>73</v>
      </c>
      <c r="C87" s="1">
        <v>35291</v>
      </c>
      <c r="D87" t="s">
        <v>94</v>
      </c>
      <c r="E87" t="s">
        <v>36</v>
      </c>
      <c r="F87" t="s">
        <v>99</v>
      </c>
      <c r="G87">
        <v>8.06</v>
      </c>
      <c r="H87">
        <v>30</v>
      </c>
      <c r="I87">
        <f>EmpresaUsa[[#This Row],[PRECIO]]*EmpresaUsa[[#This Row],[CANTIDADSOLICITADA]]</f>
        <v>241.8</v>
      </c>
      <c r="J87" t="s">
        <v>201</v>
      </c>
      <c r="K87" t="s">
        <v>202</v>
      </c>
    </row>
    <row r="88" spans="1:11" x14ac:dyDescent="0.35">
      <c r="A88">
        <v>10281</v>
      </c>
      <c r="B88" t="s">
        <v>20</v>
      </c>
      <c r="C88" s="1">
        <v>35291</v>
      </c>
      <c r="D88" t="s">
        <v>100</v>
      </c>
      <c r="E88" t="s">
        <v>31</v>
      </c>
      <c r="F88" t="s">
        <v>101</v>
      </c>
      <c r="G88">
        <v>9.49</v>
      </c>
      <c r="H88">
        <v>1</v>
      </c>
      <c r="I88">
        <f>EmpresaUsa[[#This Row],[PRECIO]]*EmpresaUsa[[#This Row],[CANTIDADSOLICITADA]]</f>
        <v>9.49</v>
      </c>
      <c r="J88" t="s">
        <v>196</v>
      </c>
      <c r="K88" t="s">
        <v>203</v>
      </c>
    </row>
    <row r="89" spans="1:11" x14ac:dyDescent="0.35">
      <c r="A89">
        <v>10281</v>
      </c>
      <c r="B89" t="s">
        <v>20</v>
      </c>
      <c r="C89" s="1">
        <v>35291</v>
      </c>
      <c r="D89" t="s">
        <v>100</v>
      </c>
      <c r="E89" t="s">
        <v>36</v>
      </c>
      <c r="F89" t="s">
        <v>40</v>
      </c>
      <c r="G89">
        <v>4.68</v>
      </c>
      <c r="H89">
        <v>6</v>
      </c>
      <c r="I89">
        <f>EmpresaUsa[[#This Row],[PRECIO]]*EmpresaUsa[[#This Row],[CANTIDADSOLICITADA]]</f>
        <v>28.08</v>
      </c>
      <c r="J89" t="s">
        <v>204</v>
      </c>
      <c r="K89" t="s">
        <v>205</v>
      </c>
    </row>
    <row r="90" spans="1:11" x14ac:dyDescent="0.35">
      <c r="A90">
        <v>10281</v>
      </c>
      <c r="B90" t="s">
        <v>20</v>
      </c>
      <c r="C90" s="1">
        <v>35291</v>
      </c>
      <c r="D90" t="s">
        <v>100</v>
      </c>
      <c r="E90" t="s">
        <v>36</v>
      </c>
      <c r="F90" t="s">
        <v>66</v>
      </c>
      <c r="G90">
        <v>18.72</v>
      </c>
      <c r="H90">
        <v>4</v>
      </c>
      <c r="I90">
        <f>EmpresaUsa[[#This Row],[PRECIO]]*EmpresaUsa[[#This Row],[CANTIDADSOLICITADA]]</f>
        <v>74.88</v>
      </c>
      <c r="J90" t="s">
        <v>196</v>
      </c>
      <c r="K90" t="s">
        <v>206</v>
      </c>
    </row>
    <row r="91" spans="1:11" x14ac:dyDescent="0.35">
      <c r="A91">
        <v>10282</v>
      </c>
      <c r="B91" t="s">
        <v>20</v>
      </c>
      <c r="C91" s="1">
        <v>35292</v>
      </c>
      <c r="D91" t="s">
        <v>100</v>
      </c>
      <c r="E91" t="s">
        <v>22</v>
      </c>
      <c r="F91" t="s">
        <v>71</v>
      </c>
      <c r="G91">
        <v>26.91</v>
      </c>
      <c r="H91">
        <v>6</v>
      </c>
      <c r="I91">
        <f>EmpresaUsa[[#This Row],[PRECIO]]*EmpresaUsa[[#This Row],[CANTIDADSOLICITADA]]</f>
        <v>161.46</v>
      </c>
      <c r="J91" t="s">
        <v>196</v>
      </c>
      <c r="K91" t="s">
        <v>207</v>
      </c>
    </row>
    <row r="92" spans="1:11" x14ac:dyDescent="0.35">
      <c r="A92">
        <v>10282</v>
      </c>
      <c r="B92" t="s">
        <v>20</v>
      </c>
      <c r="C92" s="1">
        <v>35292</v>
      </c>
      <c r="D92" t="s">
        <v>100</v>
      </c>
      <c r="E92" t="s">
        <v>12</v>
      </c>
      <c r="F92" t="s">
        <v>29</v>
      </c>
      <c r="G92">
        <v>20.28</v>
      </c>
      <c r="H92">
        <v>2</v>
      </c>
      <c r="I92">
        <f>EmpresaUsa[[#This Row],[PRECIO]]*EmpresaUsa[[#This Row],[CANTIDADSOLICITADA]]</f>
        <v>40.56</v>
      </c>
      <c r="J92" t="s">
        <v>201</v>
      </c>
      <c r="K92" t="s">
        <v>208</v>
      </c>
    </row>
    <row r="93" spans="1:11" x14ac:dyDescent="0.35">
      <c r="A93">
        <v>10283</v>
      </c>
      <c r="B93" t="s">
        <v>26</v>
      </c>
      <c r="C93" s="1">
        <v>35293</v>
      </c>
      <c r="D93" t="s">
        <v>102</v>
      </c>
      <c r="E93" t="s">
        <v>24</v>
      </c>
      <c r="F93" t="s">
        <v>103</v>
      </c>
      <c r="G93">
        <v>16.12</v>
      </c>
      <c r="H93">
        <v>20</v>
      </c>
      <c r="I93">
        <f>EmpresaUsa[[#This Row],[PRECIO]]*EmpresaUsa[[#This Row],[CANTIDADSOLICITADA]]</f>
        <v>322.40000000000003</v>
      </c>
      <c r="J93" t="s">
        <v>209</v>
      </c>
      <c r="K93" t="s">
        <v>210</v>
      </c>
    </row>
    <row r="94" spans="1:11" x14ac:dyDescent="0.35">
      <c r="A94">
        <v>10283</v>
      </c>
      <c r="B94" t="s">
        <v>26</v>
      </c>
      <c r="C94" s="1">
        <v>35293</v>
      </c>
      <c r="D94" t="s">
        <v>102</v>
      </c>
      <c r="E94" t="s">
        <v>31</v>
      </c>
      <c r="F94" t="s">
        <v>101</v>
      </c>
      <c r="G94">
        <v>9.49</v>
      </c>
      <c r="H94">
        <v>18</v>
      </c>
      <c r="I94">
        <f>EmpresaUsa[[#This Row],[PRECIO]]*EmpresaUsa[[#This Row],[CANTIDADSOLICITADA]]</f>
        <v>170.82</v>
      </c>
      <c r="J94" t="s">
        <v>204</v>
      </c>
      <c r="K94" t="s">
        <v>211</v>
      </c>
    </row>
    <row r="95" spans="1:11" x14ac:dyDescent="0.35">
      <c r="A95">
        <v>10283</v>
      </c>
      <c r="B95" t="s">
        <v>26</v>
      </c>
      <c r="C95" s="1">
        <v>35293</v>
      </c>
      <c r="D95" t="s">
        <v>102</v>
      </c>
      <c r="E95" t="s">
        <v>10</v>
      </c>
      <c r="F95" t="s">
        <v>34</v>
      </c>
      <c r="G95">
        <v>35.36</v>
      </c>
      <c r="H95">
        <v>35</v>
      </c>
      <c r="I95">
        <f>EmpresaUsa[[#This Row],[PRECIO]]*EmpresaUsa[[#This Row],[CANTIDADSOLICITADA]]</f>
        <v>1237.5999999999999</v>
      </c>
      <c r="J95" t="s">
        <v>204</v>
      </c>
      <c r="K95" t="s">
        <v>212</v>
      </c>
    </row>
    <row r="96" spans="1:11" x14ac:dyDescent="0.35">
      <c r="A96">
        <v>10283</v>
      </c>
      <c r="B96" t="s">
        <v>26</v>
      </c>
      <c r="C96" s="1">
        <v>35293</v>
      </c>
      <c r="D96" t="s">
        <v>102</v>
      </c>
      <c r="E96" t="s">
        <v>10</v>
      </c>
      <c r="F96" t="s">
        <v>14</v>
      </c>
      <c r="G96">
        <v>36.14</v>
      </c>
      <c r="H96">
        <v>3</v>
      </c>
      <c r="I96">
        <f>EmpresaUsa[[#This Row],[PRECIO]]*EmpresaUsa[[#This Row],[CANTIDADSOLICITADA]]</f>
        <v>108.42</v>
      </c>
      <c r="J96" t="s">
        <v>196</v>
      </c>
      <c r="K96" t="s">
        <v>213</v>
      </c>
    </row>
    <row r="97" spans="1:11" x14ac:dyDescent="0.35">
      <c r="A97">
        <v>10284</v>
      </c>
      <c r="B97" t="s">
        <v>20</v>
      </c>
      <c r="C97" s="1">
        <v>35296</v>
      </c>
      <c r="D97" t="s">
        <v>98</v>
      </c>
      <c r="E97" t="s">
        <v>31</v>
      </c>
      <c r="F97" t="s">
        <v>54</v>
      </c>
      <c r="G97">
        <v>45.63</v>
      </c>
      <c r="H97">
        <v>15</v>
      </c>
      <c r="I97">
        <f>EmpresaUsa[[#This Row],[PRECIO]]*EmpresaUsa[[#This Row],[CANTIDADSOLICITADA]]</f>
        <v>684.45</v>
      </c>
      <c r="J97" t="s">
        <v>201</v>
      </c>
      <c r="K97" t="s">
        <v>214</v>
      </c>
    </row>
    <row r="98" spans="1:11" x14ac:dyDescent="0.35">
      <c r="A98">
        <v>10284</v>
      </c>
      <c r="B98" t="s">
        <v>20</v>
      </c>
      <c r="C98" s="1">
        <v>35296</v>
      </c>
      <c r="D98" t="s">
        <v>98</v>
      </c>
      <c r="E98" t="s">
        <v>24</v>
      </c>
      <c r="F98" t="s">
        <v>95</v>
      </c>
      <c r="G98">
        <v>20.149999999999999</v>
      </c>
      <c r="H98">
        <v>21</v>
      </c>
      <c r="I98">
        <f>EmpresaUsa[[#This Row],[PRECIO]]*EmpresaUsa[[#This Row],[CANTIDADSOLICITADA]]</f>
        <v>423.15</v>
      </c>
      <c r="J98" t="s">
        <v>201</v>
      </c>
      <c r="K98" t="s">
        <v>215</v>
      </c>
    </row>
    <row r="99" spans="1:11" x14ac:dyDescent="0.35">
      <c r="A99">
        <v>10284</v>
      </c>
      <c r="B99" t="s">
        <v>20</v>
      </c>
      <c r="C99" s="1">
        <v>35296</v>
      </c>
      <c r="D99" t="s">
        <v>98</v>
      </c>
      <c r="E99" t="s">
        <v>10</v>
      </c>
      <c r="F99" t="s">
        <v>34</v>
      </c>
      <c r="G99">
        <v>35.36</v>
      </c>
      <c r="H99">
        <v>20</v>
      </c>
      <c r="I99">
        <f>EmpresaUsa[[#This Row],[PRECIO]]*EmpresaUsa[[#This Row],[CANTIDADSOLICITADA]]</f>
        <v>707.2</v>
      </c>
      <c r="J99" t="s">
        <v>194</v>
      </c>
      <c r="K99" t="s">
        <v>216</v>
      </c>
    </row>
    <row r="100" spans="1:11" x14ac:dyDescent="0.35">
      <c r="A100">
        <v>10284</v>
      </c>
      <c r="B100" t="s">
        <v>20</v>
      </c>
      <c r="C100" s="1">
        <v>35296</v>
      </c>
      <c r="D100" t="s">
        <v>98</v>
      </c>
      <c r="E100" t="s">
        <v>36</v>
      </c>
      <c r="F100" t="s">
        <v>104</v>
      </c>
      <c r="G100">
        <v>14.56</v>
      </c>
      <c r="H100">
        <v>5</v>
      </c>
      <c r="I100">
        <f>EmpresaUsa[[#This Row],[PRECIO]]*EmpresaUsa[[#This Row],[CANTIDADSOLICITADA]]</f>
        <v>72.8</v>
      </c>
      <c r="J100" t="s">
        <v>199</v>
      </c>
      <c r="K100" t="s">
        <v>217</v>
      </c>
    </row>
    <row r="101" spans="1:11" x14ac:dyDescent="0.35">
      <c r="A101">
        <v>10285</v>
      </c>
      <c r="B101" t="s">
        <v>55</v>
      </c>
      <c r="C101" s="1">
        <v>35297</v>
      </c>
      <c r="D101" t="s">
        <v>86</v>
      </c>
      <c r="E101" t="s">
        <v>36</v>
      </c>
      <c r="F101" t="s">
        <v>105</v>
      </c>
      <c r="G101">
        <v>18.72</v>
      </c>
      <c r="H101">
        <v>45</v>
      </c>
      <c r="I101">
        <f>EmpresaUsa[[#This Row],[PRECIO]]*EmpresaUsa[[#This Row],[CANTIDADSOLICITADA]]</f>
        <v>842.4</v>
      </c>
      <c r="J101" t="s">
        <v>194</v>
      </c>
      <c r="K101" t="s">
        <v>218</v>
      </c>
    </row>
    <row r="102" spans="1:11" x14ac:dyDescent="0.35">
      <c r="A102">
        <v>10285</v>
      </c>
      <c r="B102" t="s">
        <v>55</v>
      </c>
      <c r="C102" s="1">
        <v>35297</v>
      </c>
      <c r="D102" t="s">
        <v>86</v>
      </c>
      <c r="E102" t="s">
        <v>22</v>
      </c>
      <c r="F102" t="s">
        <v>79</v>
      </c>
      <c r="G102">
        <v>19.11</v>
      </c>
      <c r="H102">
        <v>40</v>
      </c>
      <c r="I102">
        <f>EmpresaUsa[[#This Row],[PRECIO]]*EmpresaUsa[[#This Row],[CANTIDADSOLICITADA]]</f>
        <v>764.4</v>
      </c>
      <c r="J102" t="s">
        <v>196</v>
      </c>
      <c r="K102" t="s">
        <v>219</v>
      </c>
    </row>
    <row r="103" spans="1:11" x14ac:dyDescent="0.35">
      <c r="A103">
        <v>10285</v>
      </c>
      <c r="B103" t="s">
        <v>55</v>
      </c>
      <c r="C103" s="1">
        <v>35297</v>
      </c>
      <c r="D103" t="s">
        <v>86</v>
      </c>
      <c r="E103" t="s">
        <v>41</v>
      </c>
      <c r="F103" t="s">
        <v>51</v>
      </c>
      <c r="G103">
        <v>34.06</v>
      </c>
      <c r="H103">
        <v>36</v>
      </c>
      <c r="I103">
        <f>EmpresaUsa[[#This Row],[PRECIO]]*EmpresaUsa[[#This Row],[CANTIDADSOLICITADA]]</f>
        <v>1226.1600000000001</v>
      </c>
      <c r="J103" t="s">
        <v>196</v>
      </c>
      <c r="K103" t="s">
        <v>220</v>
      </c>
    </row>
    <row r="104" spans="1:11" x14ac:dyDescent="0.35">
      <c r="A104">
        <v>10286</v>
      </c>
      <c r="B104" t="s">
        <v>67</v>
      </c>
      <c r="C104" s="1">
        <v>35298</v>
      </c>
      <c r="D104" t="s">
        <v>86</v>
      </c>
      <c r="E104" t="s">
        <v>36</v>
      </c>
      <c r="F104" t="s">
        <v>66</v>
      </c>
      <c r="G104">
        <v>18.72</v>
      </c>
      <c r="H104">
        <v>100</v>
      </c>
      <c r="I104">
        <f>EmpresaUsa[[#This Row],[PRECIO]]*EmpresaUsa[[#This Row],[CANTIDADSOLICITADA]]</f>
        <v>1872</v>
      </c>
      <c r="J104" t="s">
        <v>199</v>
      </c>
      <c r="K104" t="s">
        <v>221</v>
      </c>
    </row>
    <row r="105" spans="1:11" x14ac:dyDescent="0.35">
      <c r="A105">
        <v>10286</v>
      </c>
      <c r="B105" t="s">
        <v>67</v>
      </c>
      <c r="C105" s="1">
        <v>35298</v>
      </c>
      <c r="D105" t="s">
        <v>86</v>
      </c>
      <c r="E105" t="s">
        <v>31</v>
      </c>
      <c r="F105" t="s">
        <v>63</v>
      </c>
      <c r="G105">
        <v>51.22</v>
      </c>
      <c r="H105">
        <v>40</v>
      </c>
      <c r="I105">
        <f>EmpresaUsa[[#This Row],[PRECIO]]*EmpresaUsa[[#This Row],[CANTIDADSOLICITADA]]</f>
        <v>2048.8000000000002</v>
      </c>
      <c r="J105" t="s">
        <v>196</v>
      </c>
      <c r="K105" t="s">
        <v>222</v>
      </c>
    </row>
    <row r="106" spans="1:11" x14ac:dyDescent="0.35">
      <c r="A106">
        <v>10287</v>
      </c>
      <c r="B106" t="s">
        <v>67</v>
      </c>
      <c r="C106" s="1">
        <v>35299</v>
      </c>
      <c r="D106" t="s">
        <v>106</v>
      </c>
      <c r="E106" t="s">
        <v>31</v>
      </c>
      <c r="F106" t="s">
        <v>47</v>
      </c>
      <c r="G106">
        <v>18.07</v>
      </c>
      <c r="H106">
        <v>40</v>
      </c>
      <c r="I106">
        <f>EmpresaUsa[[#This Row],[PRECIO]]*EmpresaUsa[[#This Row],[CANTIDADSOLICITADA]]</f>
        <v>722.8</v>
      </c>
      <c r="J106" t="s">
        <v>209</v>
      </c>
      <c r="K106" t="s">
        <v>223</v>
      </c>
    </row>
    <row r="107" spans="1:11" x14ac:dyDescent="0.35">
      <c r="A107">
        <v>10287</v>
      </c>
      <c r="B107" t="s">
        <v>67</v>
      </c>
      <c r="C107" s="1">
        <v>35299</v>
      </c>
      <c r="D107" t="s">
        <v>106</v>
      </c>
      <c r="E107" t="s">
        <v>36</v>
      </c>
      <c r="F107" t="s">
        <v>107</v>
      </c>
      <c r="G107">
        <v>14.56</v>
      </c>
      <c r="H107">
        <v>20</v>
      </c>
      <c r="I107">
        <f>EmpresaUsa[[#This Row],[PRECIO]]*EmpresaUsa[[#This Row],[CANTIDADSOLICITADA]]</f>
        <v>291.2</v>
      </c>
      <c r="J107" t="s">
        <v>201</v>
      </c>
      <c r="K107" t="s">
        <v>224</v>
      </c>
    </row>
    <row r="108" spans="1:11" x14ac:dyDescent="0.35">
      <c r="A108">
        <v>10287</v>
      </c>
      <c r="B108" t="s">
        <v>67</v>
      </c>
      <c r="C108" s="1">
        <v>35299</v>
      </c>
      <c r="D108" t="s">
        <v>106</v>
      </c>
      <c r="E108" t="s">
        <v>22</v>
      </c>
      <c r="F108" t="s">
        <v>108</v>
      </c>
      <c r="G108">
        <v>12.48</v>
      </c>
      <c r="H108">
        <v>15</v>
      </c>
      <c r="I108">
        <f>EmpresaUsa[[#This Row],[PRECIO]]*EmpresaUsa[[#This Row],[CANTIDADSOLICITADA]]</f>
        <v>187.20000000000002</v>
      </c>
      <c r="J108" t="s">
        <v>199</v>
      </c>
      <c r="K108" t="s">
        <v>225</v>
      </c>
    </row>
    <row r="109" spans="1:11" x14ac:dyDescent="0.35">
      <c r="A109">
        <v>10288</v>
      </c>
      <c r="B109" t="s">
        <v>20</v>
      </c>
      <c r="C109" s="1">
        <v>35300</v>
      </c>
      <c r="D109" t="s">
        <v>109</v>
      </c>
      <c r="E109" t="s">
        <v>41</v>
      </c>
      <c r="F109" t="s">
        <v>110</v>
      </c>
      <c r="G109">
        <v>7.67</v>
      </c>
      <c r="H109">
        <v>10</v>
      </c>
      <c r="I109">
        <f>EmpresaUsa[[#This Row],[PRECIO]]*EmpresaUsa[[#This Row],[CANTIDADSOLICITADA]]</f>
        <v>76.7</v>
      </c>
      <c r="J109" t="s">
        <v>194</v>
      </c>
      <c r="K109" t="s">
        <v>226</v>
      </c>
    </row>
    <row r="110" spans="1:11" x14ac:dyDescent="0.35">
      <c r="A110">
        <v>10288</v>
      </c>
      <c r="B110" t="s">
        <v>20</v>
      </c>
      <c r="C110" s="1">
        <v>35300</v>
      </c>
      <c r="D110" t="s">
        <v>109</v>
      </c>
      <c r="E110" t="s">
        <v>31</v>
      </c>
      <c r="F110" t="s">
        <v>111</v>
      </c>
      <c r="G110">
        <v>13</v>
      </c>
      <c r="H110">
        <v>3</v>
      </c>
      <c r="I110">
        <f>EmpresaUsa[[#This Row],[PRECIO]]*EmpresaUsa[[#This Row],[CANTIDADSOLICITADA]]</f>
        <v>39</v>
      </c>
      <c r="J110" t="s">
        <v>194</v>
      </c>
      <c r="K110" t="s">
        <v>195</v>
      </c>
    </row>
    <row r="111" spans="1:11" x14ac:dyDescent="0.35">
      <c r="A111">
        <v>10289</v>
      </c>
      <c r="B111" t="s">
        <v>112</v>
      </c>
      <c r="C111" s="1">
        <v>35303</v>
      </c>
      <c r="D111" t="s">
        <v>113</v>
      </c>
      <c r="E111" t="s">
        <v>24</v>
      </c>
      <c r="F111" t="s">
        <v>114</v>
      </c>
      <c r="G111">
        <v>10.4</v>
      </c>
      <c r="H111">
        <v>30</v>
      </c>
      <c r="I111">
        <f>EmpresaUsa[[#This Row],[PRECIO]]*EmpresaUsa[[#This Row],[CANTIDADSOLICITADA]]</f>
        <v>312</v>
      </c>
      <c r="J111" t="s">
        <v>196</v>
      </c>
      <c r="K111" t="s">
        <v>197</v>
      </c>
    </row>
    <row r="112" spans="1:11" x14ac:dyDescent="0.35">
      <c r="A112">
        <v>10289</v>
      </c>
      <c r="B112" t="s">
        <v>112</v>
      </c>
      <c r="C112" s="1">
        <v>35303</v>
      </c>
      <c r="D112" t="s">
        <v>113</v>
      </c>
      <c r="E112" t="s">
        <v>12</v>
      </c>
      <c r="F112" t="s">
        <v>115</v>
      </c>
      <c r="G112">
        <v>34.58</v>
      </c>
      <c r="H112">
        <v>9</v>
      </c>
      <c r="I112">
        <f>EmpresaUsa[[#This Row],[PRECIO]]*EmpresaUsa[[#This Row],[CANTIDADSOLICITADA]]</f>
        <v>311.21999999999997</v>
      </c>
      <c r="J112" t="s">
        <v>196</v>
      </c>
      <c r="K112" t="s">
        <v>198</v>
      </c>
    </row>
    <row r="113" spans="1:11" x14ac:dyDescent="0.35">
      <c r="A113">
        <v>10290</v>
      </c>
      <c r="B113" t="s">
        <v>67</v>
      </c>
      <c r="C113" s="1">
        <v>35304</v>
      </c>
      <c r="D113" t="s">
        <v>116</v>
      </c>
      <c r="E113" t="s">
        <v>24</v>
      </c>
      <c r="F113" t="s">
        <v>57</v>
      </c>
      <c r="G113">
        <v>22.1</v>
      </c>
      <c r="H113">
        <v>20</v>
      </c>
      <c r="I113">
        <f>EmpresaUsa[[#This Row],[PRECIO]]*EmpresaUsa[[#This Row],[CANTIDADSOLICITADA]]</f>
        <v>442</v>
      </c>
      <c r="J113" t="s">
        <v>199</v>
      </c>
      <c r="K113" t="s">
        <v>200</v>
      </c>
    </row>
    <row r="114" spans="1:11" x14ac:dyDescent="0.35">
      <c r="A114">
        <v>10290</v>
      </c>
      <c r="B114" t="s">
        <v>67</v>
      </c>
      <c r="C114" s="1">
        <v>35304</v>
      </c>
      <c r="D114" t="s">
        <v>116</v>
      </c>
      <c r="E114" t="s">
        <v>41</v>
      </c>
      <c r="F114" t="s">
        <v>82</v>
      </c>
      <c r="G114">
        <v>128.69999999999999</v>
      </c>
      <c r="H114">
        <v>15</v>
      </c>
      <c r="I114">
        <f>EmpresaUsa[[#This Row],[PRECIO]]*EmpresaUsa[[#This Row],[CANTIDADSOLICITADA]]</f>
        <v>1930.4999999999998</v>
      </c>
      <c r="J114" t="s">
        <v>201</v>
      </c>
      <c r="K114" t="s">
        <v>202</v>
      </c>
    </row>
    <row r="115" spans="1:11" x14ac:dyDescent="0.35">
      <c r="A115">
        <v>10290</v>
      </c>
      <c r="B115" t="s">
        <v>67</v>
      </c>
      <c r="C115" s="1">
        <v>35304</v>
      </c>
      <c r="D115" t="s">
        <v>116</v>
      </c>
      <c r="E115" t="s">
        <v>31</v>
      </c>
      <c r="F115" t="s">
        <v>38</v>
      </c>
      <c r="G115">
        <v>20.8</v>
      </c>
      <c r="H115">
        <v>15</v>
      </c>
      <c r="I115">
        <f>EmpresaUsa[[#This Row],[PRECIO]]*EmpresaUsa[[#This Row],[CANTIDADSOLICITADA]]</f>
        <v>312</v>
      </c>
      <c r="J115" t="s">
        <v>196</v>
      </c>
      <c r="K115" t="s">
        <v>203</v>
      </c>
    </row>
    <row r="116" spans="1:11" x14ac:dyDescent="0.35">
      <c r="A116">
        <v>10290</v>
      </c>
      <c r="B116" t="s">
        <v>67</v>
      </c>
      <c r="C116" s="1">
        <v>35304</v>
      </c>
      <c r="D116" t="s">
        <v>116</v>
      </c>
      <c r="E116" t="s">
        <v>24</v>
      </c>
      <c r="F116" t="s">
        <v>52</v>
      </c>
      <c r="G116">
        <v>13.52</v>
      </c>
      <c r="H116">
        <v>10</v>
      </c>
      <c r="I116">
        <f>EmpresaUsa[[#This Row],[PRECIO]]*EmpresaUsa[[#This Row],[CANTIDADSOLICITADA]]</f>
        <v>135.19999999999999</v>
      </c>
      <c r="J116" t="s">
        <v>204</v>
      </c>
      <c r="K116" t="s">
        <v>205</v>
      </c>
    </row>
    <row r="117" spans="1:11" x14ac:dyDescent="0.35">
      <c r="A117">
        <v>10291</v>
      </c>
      <c r="B117" t="s">
        <v>15</v>
      </c>
      <c r="C117" s="1">
        <v>35304</v>
      </c>
      <c r="D117" t="s">
        <v>65</v>
      </c>
      <c r="E117" t="s">
        <v>22</v>
      </c>
      <c r="F117" t="s">
        <v>91</v>
      </c>
      <c r="G117">
        <v>6.24</v>
      </c>
      <c r="H117">
        <v>20</v>
      </c>
      <c r="I117">
        <f>EmpresaUsa[[#This Row],[PRECIO]]*EmpresaUsa[[#This Row],[CANTIDADSOLICITADA]]</f>
        <v>124.80000000000001</v>
      </c>
      <c r="J117" t="s">
        <v>196</v>
      </c>
      <c r="K117" t="s">
        <v>206</v>
      </c>
    </row>
    <row r="118" spans="1:11" x14ac:dyDescent="0.35">
      <c r="A118">
        <v>10291</v>
      </c>
      <c r="B118" t="s">
        <v>15</v>
      </c>
      <c r="C118" s="1">
        <v>35304</v>
      </c>
      <c r="D118" t="s">
        <v>65</v>
      </c>
      <c r="E118" t="s">
        <v>24</v>
      </c>
      <c r="F118" t="s">
        <v>95</v>
      </c>
      <c r="G118">
        <v>20.149999999999999</v>
      </c>
      <c r="H118">
        <v>24</v>
      </c>
      <c r="I118">
        <f>EmpresaUsa[[#This Row],[PRECIO]]*EmpresaUsa[[#This Row],[CANTIDADSOLICITADA]]</f>
        <v>483.59999999999997</v>
      </c>
      <c r="J118" t="s">
        <v>196</v>
      </c>
      <c r="K118" t="s">
        <v>207</v>
      </c>
    </row>
    <row r="119" spans="1:11" x14ac:dyDescent="0.35">
      <c r="A119">
        <v>10291</v>
      </c>
      <c r="B119" t="s">
        <v>15</v>
      </c>
      <c r="C119" s="1">
        <v>35304</v>
      </c>
      <c r="D119" t="s">
        <v>65</v>
      </c>
      <c r="E119" t="s">
        <v>17</v>
      </c>
      <c r="F119" t="s">
        <v>19</v>
      </c>
      <c r="G119">
        <v>55.12</v>
      </c>
      <c r="H119">
        <v>2</v>
      </c>
      <c r="I119">
        <f>EmpresaUsa[[#This Row],[PRECIO]]*EmpresaUsa[[#This Row],[CANTIDADSOLICITADA]]</f>
        <v>110.24</v>
      </c>
      <c r="J119" t="s">
        <v>201</v>
      </c>
      <c r="K119" t="s">
        <v>208</v>
      </c>
    </row>
    <row r="120" spans="1:11" x14ac:dyDescent="0.35">
      <c r="A120">
        <v>10292</v>
      </c>
      <c r="B120" t="s">
        <v>55</v>
      </c>
      <c r="C120" s="1">
        <v>35305</v>
      </c>
      <c r="D120" t="s">
        <v>117</v>
      </c>
      <c r="E120" t="s">
        <v>31</v>
      </c>
      <c r="F120" t="s">
        <v>32</v>
      </c>
      <c r="G120">
        <v>84.24</v>
      </c>
      <c r="H120">
        <v>20</v>
      </c>
      <c r="I120">
        <f>EmpresaUsa[[#This Row],[PRECIO]]*EmpresaUsa[[#This Row],[CANTIDADSOLICITADA]]</f>
        <v>1684.8</v>
      </c>
      <c r="J120" t="s">
        <v>209</v>
      </c>
      <c r="K120" t="s">
        <v>210</v>
      </c>
    </row>
    <row r="121" spans="1:11" x14ac:dyDescent="0.35">
      <c r="A121">
        <v>10293</v>
      </c>
      <c r="B121" t="s">
        <v>55</v>
      </c>
      <c r="C121" s="1">
        <v>35306</v>
      </c>
      <c r="D121" t="s">
        <v>90</v>
      </c>
      <c r="E121" t="s">
        <v>22</v>
      </c>
      <c r="F121" t="s">
        <v>118</v>
      </c>
      <c r="G121">
        <v>65</v>
      </c>
      <c r="H121">
        <v>12</v>
      </c>
      <c r="I121">
        <f>EmpresaUsa[[#This Row],[PRECIO]]*EmpresaUsa[[#This Row],[CANTIDADSOLICITADA]]</f>
        <v>780</v>
      </c>
      <c r="J121" t="s">
        <v>204</v>
      </c>
      <c r="K121" t="s">
        <v>211</v>
      </c>
    </row>
    <row r="122" spans="1:11" x14ac:dyDescent="0.35">
      <c r="A122">
        <v>10293</v>
      </c>
      <c r="B122" t="s">
        <v>55</v>
      </c>
      <c r="C122" s="1">
        <v>35306</v>
      </c>
      <c r="D122" t="s">
        <v>90</v>
      </c>
      <c r="E122" t="s">
        <v>36</v>
      </c>
      <c r="F122" t="s">
        <v>40</v>
      </c>
      <c r="G122">
        <v>4.68</v>
      </c>
      <c r="H122">
        <v>10</v>
      </c>
      <c r="I122">
        <f>EmpresaUsa[[#This Row],[PRECIO]]*EmpresaUsa[[#This Row],[CANTIDADSOLICITADA]]</f>
        <v>46.8</v>
      </c>
      <c r="J122" t="s">
        <v>204</v>
      </c>
      <c r="K122" t="s">
        <v>212</v>
      </c>
    </row>
    <row r="123" spans="1:11" x14ac:dyDescent="0.35">
      <c r="A123">
        <v>10293</v>
      </c>
      <c r="B123" t="s">
        <v>55</v>
      </c>
      <c r="C123" s="1">
        <v>35306</v>
      </c>
      <c r="D123" t="s">
        <v>90</v>
      </c>
      <c r="E123" t="s">
        <v>24</v>
      </c>
      <c r="F123" t="s">
        <v>96</v>
      </c>
      <c r="G123">
        <v>45.63</v>
      </c>
      <c r="H123">
        <v>5</v>
      </c>
      <c r="I123">
        <f>EmpresaUsa[[#This Row],[PRECIO]]*EmpresaUsa[[#This Row],[CANTIDADSOLICITADA]]</f>
        <v>228.15</v>
      </c>
      <c r="J123" t="s">
        <v>196</v>
      </c>
      <c r="K123" t="s">
        <v>213</v>
      </c>
    </row>
    <row r="124" spans="1:11" x14ac:dyDescent="0.35">
      <c r="A124">
        <v>10293</v>
      </c>
      <c r="B124" t="s">
        <v>55</v>
      </c>
      <c r="C124" s="1">
        <v>35306</v>
      </c>
      <c r="D124" t="s">
        <v>90</v>
      </c>
      <c r="E124" t="s">
        <v>36</v>
      </c>
      <c r="F124" t="s">
        <v>99</v>
      </c>
      <c r="G124">
        <v>8.06</v>
      </c>
      <c r="H124">
        <v>6</v>
      </c>
      <c r="I124">
        <f>EmpresaUsa[[#This Row],[PRECIO]]*EmpresaUsa[[#This Row],[CANTIDADSOLICITADA]]</f>
        <v>48.36</v>
      </c>
      <c r="J124" t="s">
        <v>201</v>
      </c>
      <c r="K124" t="s">
        <v>214</v>
      </c>
    </row>
    <row r="125" spans="1:11" x14ac:dyDescent="0.35">
      <c r="A125">
        <v>10294</v>
      </c>
      <c r="B125" t="s">
        <v>20</v>
      </c>
      <c r="C125" s="1">
        <v>35307</v>
      </c>
      <c r="D125" t="s">
        <v>68</v>
      </c>
      <c r="E125" t="s">
        <v>36</v>
      </c>
      <c r="F125" t="s">
        <v>105</v>
      </c>
      <c r="G125">
        <v>18.72</v>
      </c>
      <c r="H125">
        <v>18</v>
      </c>
      <c r="I125">
        <f>EmpresaUsa[[#This Row],[PRECIO]]*EmpresaUsa[[#This Row],[CANTIDADSOLICITADA]]</f>
        <v>336.96</v>
      </c>
      <c r="J125" t="s">
        <v>201</v>
      </c>
      <c r="K125" t="s">
        <v>215</v>
      </c>
    </row>
    <row r="126" spans="1:11" x14ac:dyDescent="0.35">
      <c r="A126">
        <v>10294</v>
      </c>
      <c r="B126" t="s">
        <v>20</v>
      </c>
      <c r="C126" s="1">
        <v>35307</v>
      </c>
      <c r="D126" t="s">
        <v>68</v>
      </c>
      <c r="E126" t="s">
        <v>41</v>
      </c>
      <c r="F126" t="s">
        <v>75</v>
      </c>
      <c r="G126">
        <v>40.56</v>
      </c>
      <c r="H126">
        <v>15</v>
      </c>
      <c r="I126">
        <f>EmpresaUsa[[#This Row],[PRECIO]]*EmpresaUsa[[#This Row],[CANTIDADSOLICITADA]]</f>
        <v>608.40000000000009</v>
      </c>
      <c r="J126" t="s">
        <v>194</v>
      </c>
      <c r="K126" t="s">
        <v>216</v>
      </c>
    </row>
    <row r="127" spans="1:11" x14ac:dyDescent="0.35">
      <c r="A127">
        <v>10294</v>
      </c>
      <c r="B127" t="s">
        <v>20</v>
      </c>
      <c r="C127" s="1">
        <v>35307</v>
      </c>
      <c r="D127" t="s">
        <v>68</v>
      </c>
      <c r="E127" t="s">
        <v>36</v>
      </c>
      <c r="F127" t="s">
        <v>84</v>
      </c>
      <c r="G127">
        <v>47.84</v>
      </c>
      <c r="H127">
        <v>15</v>
      </c>
      <c r="I127">
        <f>EmpresaUsa[[#This Row],[PRECIO]]*EmpresaUsa[[#This Row],[CANTIDADSOLICITADA]]</f>
        <v>717.6</v>
      </c>
      <c r="J127" t="s">
        <v>199</v>
      </c>
      <c r="K127" t="s">
        <v>217</v>
      </c>
    </row>
    <row r="128" spans="1:11" x14ac:dyDescent="0.35">
      <c r="A128">
        <v>10294</v>
      </c>
      <c r="B128" t="s">
        <v>20</v>
      </c>
      <c r="C128" s="1">
        <v>35307</v>
      </c>
      <c r="D128" t="s">
        <v>68</v>
      </c>
      <c r="E128" t="s">
        <v>10</v>
      </c>
      <c r="F128" t="s">
        <v>34</v>
      </c>
      <c r="G128">
        <v>35.36</v>
      </c>
      <c r="H128">
        <v>21</v>
      </c>
      <c r="I128">
        <f>EmpresaUsa[[#This Row],[PRECIO]]*EmpresaUsa[[#This Row],[CANTIDADSOLICITADA]]</f>
        <v>742.56</v>
      </c>
      <c r="J128" t="s">
        <v>194</v>
      </c>
      <c r="K128" t="s">
        <v>218</v>
      </c>
    </row>
    <row r="129" spans="1:11" x14ac:dyDescent="0.35">
      <c r="A129">
        <v>10294</v>
      </c>
      <c r="B129" t="s">
        <v>20</v>
      </c>
      <c r="C129" s="1">
        <v>35307</v>
      </c>
      <c r="D129" t="s">
        <v>68</v>
      </c>
      <c r="E129" t="s">
        <v>36</v>
      </c>
      <c r="F129" t="s">
        <v>99</v>
      </c>
      <c r="G129">
        <v>8.06</v>
      </c>
      <c r="H129">
        <v>6</v>
      </c>
      <c r="I129">
        <f>EmpresaUsa[[#This Row],[PRECIO]]*EmpresaUsa[[#This Row],[CANTIDADSOLICITADA]]</f>
        <v>48.36</v>
      </c>
      <c r="J129" t="s">
        <v>196</v>
      </c>
      <c r="K129" t="s">
        <v>219</v>
      </c>
    </row>
    <row r="130" spans="1:11" x14ac:dyDescent="0.35">
      <c r="A130">
        <v>10295</v>
      </c>
      <c r="B130" t="s">
        <v>73</v>
      </c>
      <c r="C130" s="1">
        <v>35310</v>
      </c>
      <c r="D130" t="s">
        <v>9</v>
      </c>
      <c r="E130" t="s">
        <v>12</v>
      </c>
      <c r="F130" t="s">
        <v>70</v>
      </c>
      <c r="G130">
        <v>39.520000000000003</v>
      </c>
      <c r="H130">
        <v>4</v>
      </c>
      <c r="I130">
        <f>EmpresaUsa[[#This Row],[PRECIO]]*EmpresaUsa[[#This Row],[CANTIDADSOLICITADA]]</f>
        <v>158.08000000000001</v>
      </c>
      <c r="J130" t="s">
        <v>196</v>
      </c>
      <c r="K130" t="s">
        <v>220</v>
      </c>
    </row>
    <row r="131" spans="1:11" x14ac:dyDescent="0.35">
      <c r="A131">
        <v>10296</v>
      </c>
      <c r="B131" t="s">
        <v>15</v>
      </c>
      <c r="C131" s="1">
        <v>35311</v>
      </c>
      <c r="D131" t="s">
        <v>102</v>
      </c>
      <c r="E131" t="s">
        <v>10</v>
      </c>
      <c r="F131" t="s">
        <v>11</v>
      </c>
      <c r="G131">
        <v>21.84</v>
      </c>
      <c r="H131">
        <v>12</v>
      </c>
      <c r="I131">
        <f>EmpresaUsa[[#This Row],[PRECIO]]*EmpresaUsa[[#This Row],[CANTIDADSOLICITADA]]</f>
        <v>262.08</v>
      </c>
      <c r="J131" t="s">
        <v>199</v>
      </c>
      <c r="K131" t="s">
        <v>221</v>
      </c>
    </row>
    <row r="132" spans="1:11" x14ac:dyDescent="0.35">
      <c r="A132">
        <v>10296</v>
      </c>
      <c r="B132" t="s">
        <v>15</v>
      </c>
      <c r="C132" s="1">
        <v>35311</v>
      </c>
      <c r="D132" t="s">
        <v>102</v>
      </c>
      <c r="E132" t="s">
        <v>31</v>
      </c>
      <c r="F132" t="s">
        <v>47</v>
      </c>
      <c r="G132">
        <v>18.07</v>
      </c>
      <c r="H132">
        <v>30</v>
      </c>
      <c r="I132">
        <f>EmpresaUsa[[#This Row],[PRECIO]]*EmpresaUsa[[#This Row],[CANTIDADSOLICITADA]]</f>
        <v>542.1</v>
      </c>
      <c r="J132" t="s">
        <v>196</v>
      </c>
      <c r="K132" t="s">
        <v>222</v>
      </c>
    </row>
    <row r="133" spans="1:11" x14ac:dyDescent="0.35">
      <c r="A133">
        <v>10296</v>
      </c>
      <c r="B133" t="s">
        <v>15</v>
      </c>
      <c r="C133" s="1">
        <v>35311</v>
      </c>
      <c r="D133" t="s">
        <v>102</v>
      </c>
      <c r="E133" t="s">
        <v>10</v>
      </c>
      <c r="F133" t="s">
        <v>119</v>
      </c>
      <c r="G133">
        <v>37.44</v>
      </c>
      <c r="H133">
        <v>15</v>
      </c>
      <c r="I133">
        <f>EmpresaUsa[[#This Row],[PRECIO]]*EmpresaUsa[[#This Row],[CANTIDADSOLICITADA]]</f>
        <v>561.59999999999991</v>
      </c>
      <c r="J133" t="s">
        <v>209</v>
      </c>
      <c r="K133" t="s">
        <v>223</v>
      </c>
    </row>
    <row r="134" spans="1:11" x14ac:dyDescent="0.35">
      <c r="A134">
        <v>10297</v>
      </c>
      <c r="B134" t="s">
        <v>8</v>
      </c>
      <c r="C134" s="1">
        <v>35312</v>
      </c>
      <c r="D134" t="s">
        <v>74</v>
      </c>
      <c r="E134" t="s">
        <v>36</v>
      </c>
      <c r="F134" t="s">
        <v>37</v>
      </c>
      <c r="G134">
        <v>18.72</v>
      </c>
      <c r="H134">
        <v>60</v>
      </c>
      <c r="I134">
        <f>EmpresaUsa[[#This Row],[PRECIO]]*EmpresaUsa[[#This Row],[CANTIDADSOLICITADA]]</f>
        <v>1123.1999999999998</v>
      </c>
      <c r="J134" t="s">
        <v>201</v>
      </c>
      <c r="K134" t="s">
        <v>224</v>
      </c>
    </row>
    <row r="135" spans="1:11" x14ac:dyDescent="0.35">
      <c r="A135">
        <v>10297</v>
      </c>
      <c r="B135" t="s">
        <v>8</v>
      </c>
      <c r="C135" s="1">
        <v>35312</v>
      </c>
      <c r="D135" t="s">
        <v>74</v>
      </c>
      <c r="E135" t="s">
        <v>10</v>
      </c>
      <c r="F135" t="s">
        <v>14</v>
      </c>
      <c r="G135">
        <v>36.14</v>
      </c>
      <c r="H135">
        <v>20</v>
      </c>
      <c r="I135">
        <f>EmpresaUsa[[#This Row],[PRECIO]]*EmpresaUsa[[#This Row],[CANTIDADSOLICITADA]]</f>
        <v>722.8</v>
      </c>
      <c r="J135" t="s">
        <v>199</v>
      </c>
      <c r="K135" t="s">
        <v>225</v>
      </c>
    </row>
    <row r="136" spans="1:11" x14ac:dyDescent="0.35">
      <c r="A136">
        <v>10298</v>
      </c>
      <c r="B136" t="s">
        <v>15</v>
      </c>
      <c r="C136" s="1">
        <v>35313</v>
      </c>
      <c r="D136" t="s">
        <v>120</v>
      </c>
      <c r="E136" t="s">
        <v>36</v>
      </c>
      <c r="F136" t="s">
        <v>46</v>
      </c>
      <c r="G136">
        <v>19.760000000000002</v>
      </c>
      <c r="H136">
        <v>40</v>
      </c>
      <c r="I136">
        <f>EmpresaUsa[[#This Row],[PRECIO]]*EmpresaUsa[[#This Row],[CANTIDADSOLICITADA]]</f>
        <v>790.40000000000009</v>
      </c>
      <c r="J136" t="s">
        <v>194</v>
      </c>
      <c r="K136" t="s">
        <v>226</v>
      </c>
    </row>
    <row r="137" spans="1:11" x14ac:dyDescent="0.35">
      <c r="A137">
        <v>10298</v>
      </c>
      <c r="B137" t="s">
        <v>15</v>
      </c>
      <c r="C137" s="1">
        <v>35313</v>
      </c>
      <c r="D137" t="s">
        <v>120</v>
      </c>
      <c r="E137" t="s">
        <v>22</v>
      </c>
      <c r="F137" t="s">
        <v>48</v>
      </c>
      <c r="G137">
        <v>19.760000000000002</v>
      </c>
      <c r="H137">
        <v>40</v>
      </c>
      <c r="I137">
        <f>EmpresaUsa[[#This Row],[PRECIO]]*EmpresaUsa[[#This Row],[CANTIDADSOLICITADA]]</f>
        <v>790.40000000000009</v>
      </c>
      <c r="J137" t="s">
        <v>194</v>
      </c>
      <c r="K137" t="s">
        <v>195</v>
      </c>
    </row>
    <row r="138" spans="1:11" x14ac:dyDescent="0.35">
      <c r="A138">
        <v>10298</v>
      </c>
      <c r="B138" t="s">
        <v>15</v>
      </c>
      <c r="C138" s="1">
        <v>35313</v>
      </c>
      <c r="D138" t="s">
        <v>120</v>
      </c>
      <c r="E138" t="s">
        <v>10</v>
      </c>
      <c r="F138" t="s">
        <v>49</v>
      </c>
      <c r="G138">
        <v>57.2</v>
      </c>
      <c r="H138">
        <v>30</v>
      </c>
      <c r="I138">
        <f>EmpresaUsa[[#This Row],[PRECIO]]*EmpresaUsa[[#This Row],[CANTIDADSOLICITADA]]</f>
        <v>1716</v>
      </c>
      <c r="J138" t="s">
        <v>196</v>
      </c>
      <c r="K138" t="s">
        <v>197</v>
      </c>
    </row>
    <row r="139" spans="1:11" x14ac:dyDescent="0.35">
      <c r="A139">
        <v>10298</v>
      </c>
      <c r="B139" t="s">
        <v>15</v>
      </c>
      <c r="C139" s="1">
        <v>35313</v>
      </c>
      <c r="D139" t="s">
        <v>120</v>
      </c>
      <c r="E139" t="s">
        <v>31</v>
      </c>
      <c r="F139" t="s">
        <v>63</v>
      </c>
      <c r="G139">
        <v>51.22</v>
      </c>
      <c r="H139">
        <v>15</v>
      </c>
      <c r="I139">
        <f>EmpresaUsa[[#This Row],[PRECIO]]*EmpresaUsa[[#This Row],[CANTIDADSOLICITADA]]</f>
        <v>768.3</v>
      </c>
      <c r="J139" t="s">
        <v>196</v>
      </c>
      <c r="K139" t="s">
        <v>198</v>
      </c>
    </row>
    <row r="140" spans="1:11" x14ac:dyDescent="0.35">
      <c r="A140">
        <v>10299</v>
      </c>
      <c r="B140" t="s">
        <v>20</v>
      </c>
      <c r="C140" s="1">
        <v>35314</v>
      </c>
      <c r="D140" t="s">
        <v>106</v>
      </c>
      <c r="E140" t="s">
        <v>31</v>
      </c>
      <c r="F140" t="s">
        <v>101</v>
      </c>
      <c r="G140">
        <v>9.49</v>
      </c>
      <c r="H140">
        <v>15</v>
      </c>
      <c r="I140">
        <f>EmpresaUsa[[#This Row],[PRECIO]]*EmpresaUsa[[#This Row],[CANTIDADSOLICITADA]]</f>
        <v>142.35</v>
      </c>
      <c r="J140" t="s">
        <v>199</v>
      </c>
      <c r="K140" t="s">
        <v>200</v>
      </c>
    </row>
    <row r="141" spans="1:11" x14ac:dyDescent="0.35">
      <c r="A141">
        <v>10299</v>
      </c>
      <c r="B141" t="s">
        <v>20</v>
      </c>
      <c r="C141" s="1">
        <v>35314</v>
      </c>
      <c r="D141" t="s">
        <v>106</v>
      </c>
      <c r="E141" t="s">
        <v>36</v>
      </c>
      <c r="F141" t="s">
        <v>64</v>
      </c>
      <c r="G141">
        <v>15.6</v>
      </c>
      <c r="H141">
        <v>20</v>
      </c>
      <c r="I141">
        <f>EmpresaUsa[[#This Row],[PRECIO]]*EmpresaUsa[[#This Row],[CANTIDADSOLICITADA]]</f>
        <v>312</v>
      </c>
      <c r="J141" t="s">
        <v>201</v>
      </c>
      <c r="K141" t="s">
        <v>202</v>
      </c>
    </row>
    <row r="142" spans="1:11" x14ac:dyDescent="0.35">
      <c r="A142">
        <v>10300</v>
      </c>
      <c r="B142" t="s">
        <v>73</v>
      </c>
      <c r="C142" s="1">
        <v>35317</v>
      </c>
      <c r="D142" t="s">
        <v>89</v>
      </c>
      <c r="E142" t="s">
        <v>24</v>
      </c>
      <c r="F142" t="s">
        <v>121</v>
      </c>
      <c r="G142">
        <v>17.68</v>
      </c>
      <c r="H142">
        <v>30</v>
      </c>
      <c r="I142">
        <f>EmpresaUsa[[#This Row],[PRECIO]]*EmpresaUsa[[#This Row],[CANTIDADSOLICITADA]]</f>
        <v>530.4</v>
      </c>
      <c r="J142" t="s">
        <v>196</v>
      </c>
      <c r="K142" t="s">
        <v>203</v>
      </c>
    </row>
    <row r="143" spans="1:11" x14ac:dyDescent="0.35">
      <c r="A143">
        <v>10300</v>
      </c>
      <c r="B143" t="s">
        <v>73</v>
      </c>
      <c r="C143" s="1">
        <v>35317</v>
      </c>
      <c r="D143" t="s">
        <v>89</v>
      </c>
      <c r="E143" t="s">
        <v>31</v>
      </c>
      <c r="F143" t="s">
        <v>111</v>
      </c>
      <c r="G143">
        <v>13</v>
      </c>
      <c r="H143">
        <v>20</v>
      </c>
      <c r="I143">
        <f>EmpresaUsa[[#This Row],[PRECIO]]*EmpresaUsa[[#This Row],[CANTIDADSOLICITADA]]</f>
        <v>260</v>
      </c>
      <c r="J143" t="s">
        <v>204</v>
      </c>
      <c r="K143" t="s">
        <v>205</v>
      </c>
    </row>
    <row r="144" spans="1:11" x14ac:dyDescent="0.35">
      <c r="A144">
        <v>10301</v>
      </c>
      <c r="B144" t="s">
        <v>67</v>
      </c>
      <c r="C144" s="1">
        <v>35317</v>
      </c>
      <c r="D144" t="s">
        <v>122</v>
      </c>
      <c r="E144" t="s">
        <v>22</v>
      </c>
      <c r="F144" t="s">
        <v>79</v>
      </c>
      <c r="G144">
        <v>19.11</v>
      </c>
      <c r="H144">
        <v>10</v>
      </c>
      <c r="I144">
        <f>EmpresaUsa[[#This Row],[PRECIO]]*EmpresaUsa[[#This Row],[CANTIDADSOLICITADA]]</f>
        <v>191.1</v>
      </c>
      <c r="J144" t="s">
        <v>196</v>
      </c>
      <c r="K144" t="s">
        <v>206</v>
      </c>
    </row>
    <row r="145" spans="1:11" x14ac:dyDescent="0.35">
      <c r="A145">
        <v>10301</v>
      </c>
      <c r="B145" t="s">
        <v>67</v>
      </c>
      <c r="C145" s="1">
        <v>35317</v>
      </c>
      <c r="D145" t="s">
        <v>122</v>
      </c>
      <c r="E145" t="s">
        <v>12</v>
      </c>
      <c r="F145" t="s">
        <v>70</v>
      </c>
      <c r="G145">
        <v>39.520000000000003</v>
      </c>
      <c r="H145">
        <v>20</v>
      </c>
      <c r="I145">
        <f>EmpresaUsa[[#This Row],[PRECIO]]*EmpresaUsa[[#This Row],[CANTIDADSOLICITADA]]</f>
        <v>790.40000000000009</v>
      </c>
      <c r="J145" t="s">
        <v>196</v>
      </c>
      <c r="K145" t="s">
        <v>207</v>
      </c>
    </row>
    <row r="146" spans="1:11" x14ac:dyDescent="0.35">
      <c r="A146">
        <v>10302</v>
      </c>
      <c r="B146" t="s">
        <v>20</v>
      </c>
      <c r="C146" s="1">
        <v>35318</v>
      </c>
      <c r="D146" t="s">
        <v>30</v>
      </c>
      <c r="E146" t="s">
        <v>41</v>
      </c>
      <c r="F146" t="s">
        <v>75</v>
      </c>
      <c r="G146">
        <v>40.56</v>
      </c>
      <c r="H146">
        <v>40</v>
      </c>
      <c r="I146">
        <f>EmpresaUsa[[#This Row],[PRECIO]]*EmpresaUsa[[#This Row],[CANTIDADSOLICITADA]]</f>
        <v>1622.4</v>
      </c>
      <c r="J146" t="s">
        <v>201</v>
      </c>
      <c r="K146" t="s">
        <v>208</v>
      </c>
    </row>
    <row r="147" spans="1:11" x14ac:dyDescent="0.35">
      <c r="A147">
        <v>10302</v>
      </c>
      <c r="B147" t="s">
        <v>20</v>
      </c>
      <c r="C147" s="1">
        <v>35318</v>
      </c>
      <c r="D147" t="s">
        <v>30</v>
      </c>
      <c r="E147" t="s">
        <v>17</v>
      </c>
      <c r="F147" t="s">
        <v>93</v>
      </c>
      <c r="G147">
        <v>47.32</v>
      </c>
      <c r="H147">
        <v>28</v>
      </c>
      <c r="I147">
        <f>EmpresaUsa[[#This Row],[PRECIO]]*EmpresaUsa[[#This Row],[CANTIDADSOLICITADA]]</f>
        <v>1324.96</v>
      </c>
      <c r="J147" t="s">
        <v>209</v>
      </c>
      <c r="K147" t="s">
        <v>210</v>
      </c>
    </row>
    <row r="148" spans="1:11" x14ac:dyDescent="0.35">
      <c r="A148">
        <v>10302</v>
      </c>
      <c r="B148" t="s">
        <v>20</v>
      </c>
      <c r="C148" s="1">
        <v>35318</v>
      </c>
      <c r="D148" t="s">
        <v>30</v>
      </c>
      <c r="E148" t="s">
        <v>36</v>
      </c>
      <c r="F148" t="s">
        <v>84</v>
      </c>
      <c r="G148">
        <v>47.84</v>
      </c>
      <c r="H148">
        <v>12</v>
      </c>
      <c r="I148">
        <f>EmpresaUsa[[#This Row],[PRECIO]]*EmpresaUsa[[#This Row],[CANTIDADSOLICITADA]]</f>
        <v>574.08000000000004</v>
      </c>
      <c r="J148" t="s">
        <v>204</v>
      </c>
      <c r="K148" t="s">
        <v>211</v>
      </c>
    </row>
    <row r="149" spans="1:11" x14ac:dyDescent="0.35">
      <c r="A149">
        <v>10303</v>
      </c>
      <c r="B149" t="s">
        <v>112</v>
      </c>
      <c r="C149" s="1">
        <v>35319</v>
      </c>
      <c r="D149" t="s">
        <v>123</v>
      </c>
      <c r="E149" t="s">
        <v>22</v>
      </c>
      <c r="F149" t="s">
        <v>79</v>
      </c>
      <c r="G149">
        <v>19.11</v>
      </c>
      <c r="H149">
        <v>40</v>
      </c>
      <c r="I149">
        <f>EmpresaUsa[[#This Row],[PRECIO]]*EmpresaUsa[[#This Row],[CANTIDADSOLICITADA]]</f>
        <v>764.4</v>
      </c>
      <c r="J149" t="s">
        <v>204</v>
      </c>
      <c r="K149" t="s">
        <v>212</v>
      </c>
    </row>
    <row r="150" spans="1:11" x14ac:dyDescent="0.35">
      <c r="A150">
        <v>10303</v>
      </c>
      <c r="B150" t="s">
        <v>112</v>
      </c>
      <c r="C150" s="1">
        <v>35319</v>
      </c>
      <c r="D150" t="s">
        <v>123</v>
      </c>
      <c r="E150" t="s">
        <v>24</v>
      </c>
      <c r="F150" t="s">
        <v>25</v>
      </c>
      <c r="G150">
        <v>21.84</v>
      </c>
      <c r="H150">
        <v>30</v>
      </c>
      <c r="I150">
        <f>EmpresaUsa[[#This Row],[PRECIO]]*EmpresaUsa[[#This Row],[CANTIDADSOLICITADA]]</f>
        <v>655.20000000000005</v>
      </c>
      <c r="J150" t="s">
        <v>196</v>
      </c>
      <c r="K150" t="s">
        <v>213</v>
      </c>
    </row>
    <row r="151" spans="1:11" x14ac:dyDescent="0.35">
      <c r="A151">
        <v>10303</v>
      </c>
      <c r="B151" t="s">
        <v>112</v>
      </c>
      <c r="C151" s="1">
        <v>35319</v>
      </c>
      <c r="D151" t="s">
        <v>123</v>
      </c>
      <c r="E151" t="s">
        <v>31</v>
      </c>
      <c r="F151" t="s">
        <v>111</v>
      </c>
      <c r="G151">
        <v>13</v>
      </c>
      <c r="H151">
        <v>15</v>
      </c>
      <c r="I151">
        <f>EmpresaUsa[[#This Row],[PRECIO]]*EmpresaUsa[[#This Row],[CANTIDADSOLICITADA]]</f>
        <v>195</v>
      </c>
      <c r="J151" t="s">
        <v>201</v>
      </c>
      <c r="K151" t="s">
        <v>214</v>
      </c>
    </row>
    <row r="152" spans="1:11" x14ac:dyDescent="0.35">
      <c r="A152">
        <v>10304</v>
      </c>
      <c r="B152" t="s">
        <v>55</v>
      </c>
      <c r="C152" s="1">
        <v>35320</v>
      </c>
      <c r="D152" t="s">
        <v>90</v>
      </c>
      <c r="E152" t="s">
        <v>31</v>
      </c>
      <c r="F152" t="s">
        <v>38</v>
      </c>
      <c r="G152">
        <v>20.8</v>
      </c>
      <c r="H152">
        <v>30</v>
      </c>
      <c r="I152">
        <f>EmpresaUsa[[#This Row],[PRECIO]]*EmpresaUsa[[#This Row],[CANTIDADSOLICITADA]]</f>
        <v>624</v>
      </c>
      <c r="J152" t="s">
        <v>201</v>
      </c>
      <c r="K152" t="s">
        <v>215</v>
      </c>
    </row>
    <row r="153" spans="1:11" x14ac:dyDescent="0.35">
      <c r="A153">
        <v>10304</v>
      </c>
      <c r="B153" t="s">
        <v>55</v>
      </c>
      <c r="C153" s="1">
        <v>35320</v>
      </c>
      <c r="D153" t="s">
        <v>90</v>
      </c>
      <c r="E153" t="s">
        <v>10</v>
      </c>
      <c r="F153" t="s">
        <v>49</v>
      </c>
      <c r="G153">
        <v>57.2</v>
      </c>
      <c r="H153">
        <v>10</v>
      </c>
      <c r="I153">
        <f>EmpresaUsa[[#This Row],[PRECIO]]*EmpresaUsa[[#This Row],[CANTIDADSOLICITADA]]</f>
        <v>572</v>
      </c>
      <c r="J153" t="s">
        <v>194</v>
      </c>
      <c r="K153" t="s">
        <v>216</v>
      </c>
    </row>
    <row r="154" spans="1:11" x14ac:dyDescent="0.35">
      <c r="A154">
        <v>10304</v>
      </c>
      <c r="B154" t="s">
        <v>55</v>
      </c>
      <c r="C154" s="1">
        <v>35320</v>
      </c>
      <c r="D154" t="s">
        <v>90</v>
      </c>
      <c r="E154" t="s">
        <v>10</v>
      </c>
      <c r="F154" t="s">
        <v>88</v>
      </c>
      <c r="G154">
        <v>22.36</v>
      </c>
      <c r="H154">
        <v>2</v>
      </c>
      <c r="I154">
        <f>EmpresaUsa[[#This Row],[PRECIO]]*EmpresaUsa[[#This Row],[CANTIDADSOLICITADA]]</f>
        <v>44.72</v>
      </c>
      <c r="J154" t="s">
        <v>199</v>
      </c>
      <c r="K154" t="s">
        <v>217</v>
      </c>
    </row>
    <row r="155" spans="1:11" x14ac:dyDescent="0.35">
      <c r="A155">
        <v>10305</v>
      </c>
      <c r="B155" t="s">
        <v>67</v>
      </c>
      <c r="C155" s="1">
        <v>35321</v>
      </c>
      <c r="D155" t="s">
        <v>124</v>
      </c>
      <c r="E155" t="s">
        <v>22</v>
      </c>
      <c r="F155" t="s">
        <v>118</v>
      </c>
      <c r="G155">
        <v>65</v>
      </c>
      <c r="H155">
        <v>25</v>
      </c>
      <c r="I155">
        <f>EmpresaUsa[[#This Row],[PRECIO]]*EmpresaUsa[[#This Row],[CANTIDADSOLICITADA]]</f>
        <v>1625</v>
      </c>
      <c r="J155" t="s">
        <v>194</v>
      </c>
      <c r="K155" t="s">
        <v>218</v>
      </c>
    </row>
    <row r="156" spans="1:11" x14ac:dyDescent="0.35">
      <c r="A156">
        <v>10305</v>
      </c>
      <c r="B156" t="s">
        <v>67</v>
      </c>
      <c r="C156" s="1">
        <v>35321</v>
      </c>
      <c r="D156" t="s">
        <v>124</v>
      </c>
      <c r="E156" t="s">
        <v>41</v>
      </c>
      <c r="F156" t="s">
        <v>82</v>
      </c>
      <c r="G156">
        <v>128.69999999999999</v>
      </c>
      <c r="H156">
        <v>25</v>
      </c>
      <c r="I156">
        <f>EmpresaUsa[[#This Row],[PRECIO]]*EmpresaUsa[[#This Row],[CANTIDADSOLICITADA]]</f>
        <v>3217.4999999999995</v>
      </c>
      <c r="J156" t="s">
        <v>196</v>
      </c>
      <c r="K156" t="s">
        <v>219</v>
      </c>
    </row>
    <row r="157" spans="1:11" x14ac:dyDescent="0.35">
      <c r="A157">
        <v>10305</v>
      </c>
      <c r="B157" t="s">
        <v>67</v>
      </c>
      <c r="C157" s="1">
        <v>35321</v>
      </c>
      <c r="D157" t="s">
        <v>124</v>
      </c>
      <c r="E157" t="s">
        <v>36</v>
      </c>
      <c r="F157" t="s">
        <v>37</v>
      </c>
      <c r="G157">
        <v>18.72</v>
      </c>
      <c r="H157">
        <v>30</v>
      </c>
      <c r="I157">
        <f>EmpresaUsa[[#This Row],[PRECIO]]*EmpresaUsa[[#This Row],[CANTIDADSOLICITADA]]</f>
        <v>561.59999999999991</v>
      </c>
      <c r="J157" t="s">
        <v>196</v>
      </c>
      <c r="K157" t="s">
        <v>220</v>
      </c>
    </row>
    <row r="158" spans="1:11" x14ac:dyDescent="0.35">
      <c r="A158">
        <v>10306</v>
      </c>
      <c r="B158" t="s">
        <v>55</v>
      </c>
      <c r="C158" s="1">
        <v>35324</v>
      </c>
      <c r="D158" t="s">
        <v>100</v>
      </c>
      <c r="E158" t="s">
        <v>22</v>
      </c>
      <c r="F158" t="s">
        <v>71</v>
      </c>
      <c r="G158">
        <v>26.91</v>
      </c>
      <c r="H158">
        <v>10</v>
      </c>
      <c r="I158">
        <f>EmpresaUsa[[#This Row],[PRECIO]]*EmpresaUsa[[#This Row],[CANTIDADSOLICITADA]]</f>
        <v>269.10000000000002</v>
      </c>
      <c r="J158" t="s">
        <v>199</v>
      </c>
      <c r="K158" t="s">
        <v>221</v>
      </c>
    </row>
    <row r="159" spans="1:11" x14ac:dyDescent="0.35">
      <c r="A159">
        <v>10306</v>
      </c>
      <c r="B159" t="s">
        <v>55</v>
      </c>
      <c r="C159" s="1">
        <v>35324</v>
      </c>
      <c r="D159" t="s">
        <v>100</v>
      </c>
      <c r="E159" t="s">
        <v>41</v>
      </c>
      <c r="F159" t="s">
        <v>51</v>
      </c>
      <c r="G159">
        <v>34.06</v>
      </c>
      <c r="H159">
        <v>10</v>
      </c>
      <c r="I159">
        <f>EmpresaUsa[[#This Row],[PRECIO]]*EmpresaUsa[[#This Row],[CANTIDADSOLICITADA]]</f>
        <v>340.6</v>
      </c>
      <c r="J159" t="s">
        <v>196</v>
      </c>
      <c r="K159" t="s">
        <v>222</v>
      </c>
    </row>
    <row r="160" spans="1:11" x14ac:dyDescent="0.35">
      <c r="A160">
        <v>10306</v>
      </c>
      <c r="B160" t="s">
        <v>55</v>
      </c>
      <c r="C160" s="1">
        <v>35324</v>
      </c>
      <c r="D160" t="s">
        <v>100</v>
      </c>
      <c r="E160" t="s">
        <v>41</v>
      </c>
      <c r="F160" t="s">
        <v>110</v>
      </c>
      <c r="G160">
        <v>7.67</v>
      </c>
      <c r="H160">
        <v>5</v>
      </c>
      <c r="I160">
        <f>EmpresaUsa[[#This Row],[PRECIO]]*EmpresaUsa[[#This Row],[CANTIDADSOLICITADA]]</f>
        <v>38.35</v>
      </c>
      <c r="J160" t="s">
        <v>209</v>
      </c>
      <c r="K160" t="s">
        <v>223</v>
      </c>
    </row>
    <row r="161" spans="1:11" x14ac:dyDescent="0.35">
      <c r="A161">
        <v>10307</v>
      </c>
      <c r="B161" t="s">
        <v>73</v>
      </c>
      <c r="C161" s="1">
        <v>35325</v>
      </c>
      <c r="D161" t="s">
        <v>125</v>
      </c>
      <c r="E161" t="s">
        <v>31</v>
      </c>
      <c r="F161" t="s">
        <v>63</v>
      </c>
      <c r="G161">
        <v>51.22</v>
      </c>
      <c r="H161">
        <v>10</v>
      </c>
      <c r="I161">
        <f>EmpresaUsa[[#This Row],[PRECIO]]*EmpresaUsa[[#This Row],[CANTIDADSOLICITADA]]</f>
        <v>512.20000000000005</v>
      </c>
      <c r="J161" t="s">
        <v>201</v>
      </c>
      <c r="K161" t="s">
        <v>224</v>
      </c>
    </row>
    <row r="162" spans="1:11" x14ac:dyDescent="0.35">
      <c r="A162">
        <v>10307</v>
      </c>
      <c r="B162" t="s">
        <v>73</v>
      </c>
      <c r="C162" s="1">
        <v>35325</v>
      </c>
      <c r="D162" t="s">
        <v>125</v>
      </c>
      <c r="E162" t="s">
        <v>31</v>
      </c>
      <c r="F162" t="s">
        <v>111</v>
      </c>
      <c r="G162">
        <v>13</v>
      </c>
      <c r="H162">
        <v>3</v>
      </c>
      <c r="I162">
        <f>EmpresaUsa[[#This Row],[PRECIO]]*EmpresaUsa[[#This Row],[CANTIDADSOLICITADA]]</f>
        <v>39</v>
      </c>
      <c r="J162" t="s">
        <v>199</v>
      </c>
      <c r="K162" t="s">
        <v>225</v>
      </c>
    </row>
    <row r="163" spans="1:11" x14ac:dyDescent="0.35">
      <c r="A163">
        <v>10308</v>
      </c>
      <c r="B163" t="s">
        <v>112</v>
      </c>
      <c r="C163" s="1">
        <v>35326</v>
      </c>
      <c r="D163" t="s">
        <v>126</v>
      </c>
      <c r="E163" t="s">
        <v>10</v>
      </c>
      <c r="F163" t="s">
        <v>119</v>
      </c>
      <c r="G163">
        <v>37.44</v>
      </c>
      <c r="H163">
        <v>1</v>
      </c>
      <c r="I163">
        <f>EmpresaUsa[[#This Row],[PRECIO]]*EmpresaUsa[[#This Row],[CANTIDADSOLICITADA]]</f>
        <v>37.44</v>
      </c>
      <c r="J163" t="s">
        <v>194</v>
      </c>
      <c r="K163" t="s">
        <v>226</v>
      </c>
    </row>
    <row r="164" spans="1:11" x14ac:dyDescent="0.35">
      <c r="A164">
        <v>10308</v>
      </c>
      <c r="B164" t="s">
        <v>112</v>
      </c>
      <c r="C164" s="1">
        <v>35326</v>
      </c>
      <c r="D164" t="s">
        <v>126</v>
      </c>
      <c r="E164" t="s">
        <v>36</v>
      </c>
      <c r="F164" t="s">
        <v>64</v>
      </c>
      <c r="G164">
        <v>15.6</v>
      </c>
      <c r="H164">
        <v>5</v>
      </c>
      <c r="I164">
        <f>EmpresaUsa[[#This Row],[PRECIO]]*EmpresaUsa[[#This Row],[CANTIDADSOLICITADA]]</f>
        <v>78</v>
      </c>
      <c r="J164" t="s">
        <v>194</v>
      </c>
      <c r="K164" t="s">
        <v>195</v>
      </c>
    </row>
    <row r="165" spans="1:11" x14ac:dyDescent="0.35">
      <c r="A165">
        <v>10309</v>
      </c>
      <c r="B165" t="s">
        <v>26</v>
      </c>
      <c r="C165" s="1">
        <v>35327</v>
      </c>
      <c r="D165" t="s">
        <v>120</v>
      </c>
      <c r="E165" t="s">
        <v>24</v>
      </c>
      <c r="F165" t="s">
        <v>127</v>
      </c>
      <c r="G165">
        <v>22.88</v>
      </c>
      <c r="H165">
        <v>20</v>
      </c>
      <c r="I165">
        <f>EmpresaUsa[[#This Row],[PRECIO]]*EmpresaUsa[[#This Row],[CANTIDADSOLICITADA]]</f>
        <v>457.59999999999997</v>
      </c>
      <c r="J165" t="s">
        <v>196</v>
      </c>
      <c r="K165" t="s">
        <v>197</v>
      </c>
    </row>
    <row r="166" spans="1:11" x14ac:dyDescent="0.35">
      <c r="A166">
        <v>10309</v>
      </c>
      <c r="B166" t="s">
        <v>26</v>
      </c>
      <c r="C166" s="1">
        <v>35327</v>
      </c>
      <c r="D166" t="s">
        <v>120</v>
      </c>
      <c r="E166" t="s">
        <v>24</v>
      </c>
      <c r="F166" t="s">
        <v>128</v>
      </c>
      <c r="G166">
        <v>26</v>
      </c>
      <c r="H166">
        <v>30</v>
      </c>
      <c r="I166">
        <f>EmpresaUsa[[#This Row],[PRECIO]]*EmpresaUsa[[#This Row],[CANTIDADSOLICITADA]]</f>
        <v>780</v>
      </c>
      <c r="J166" t="s">
        <v>196</v>
      </c>
      <c r="K166" t="s">
        <v>198</v>
      </c>
    </row>
    <row r="167" spans="1:11" x14ac:dyDescent="0.35">
      <c r="A167">
        <v>10309</v>
      </c>
      <c r="B167" t="s">
        <v>26</v>
      </c>
      <c r="C167" s="1">
        <v>35327</v>
      </c>
      <c r="D167" t="s">
        <v>120</v>
      </c>
      <c r="E167" t="s">
        <v>12</v>
      </c>
      <c r="F167" t="s">
        <v>13</v>
      </c>
      <c r="G167">
        <v>14.56</v>
      </c>
      <c r="H167">
        <v>2</v>
      </c>
      <c r="I167">
        <f>EmpresaUsa[[#This Row],[PRECIO]]*EmpresaUsa[[#This Row],[CANTIDADSOLICITADA]]</f>
        <v>29.12</v>
      </c>
      <c r="J167" t="s">
        <v>199</v>
      </c>
      <c r="K167" t="s">
        <v>200</v>
      </c>
    </row>
    <row r="168" spans="1:11" x14ac:dyDescent="0.35">
      <c r="A168">
        <v>10309</v>
      </c>
      <c r="B168" t="s">
        <v>26</v>
      </c>
      <c r="C168" s="1">
        <v>35327</v>
      </c>
      <c r="D168" t="s">
        <v>120</v>
      </c>
      <c r="E168" t="s">
        <v>36</v>
      </c>
      <c r="F168" t="s">
        <v>84</v>
      </c>
      <c r="G168">
        <v>47.84</v>
      </c>
      <c r="H168">
        <v>20</v>
      </c>
      <c r="I168">
        <f>EmpresaUsa[[#This Row],[PRECIO]]*EmpresaUsa[[#This Row],[CANTIDADSOLICITADA]]</f>
        <v>956.80000000000007</v>
      </c>
      <c r="J168" t="s">
        <v>201</v>
      </c>
      <c r="K168" t="s">
        <v>202</v>
      </c>
    </row>
    <row r="169" spans="1:11" x14ac:dyDescent="0.35">
      <c r="A169">
        <v>10309</v>
      </c>
      <c r="B169" t="s">
        <v>26</v>
      </c>
      <c r="C169" s="1">
        <v>35327</v>
      </c>
      <c r="D169" t="s">
        <v>120</v>
      </c>
      <c r="E169" t="s">
        <v>10</v>
      </c>
      <c r="F169" t="s">
        <v>88</v>
      </c>
      <c r="G169">
        <v>22.36</v>
      </c>
      <c r="H169">
        <v>3</v>
      </c>
      <c r="I169">
        <f>EmpresaUsa[[#This Row],[PRECIO]]*EmpresaUsa[[#This Row],[CANTIDADSOLICITADA]]</f>
        <v>67.08</v>
      </c>
      <c r="J169" t="s">
        <v>196</v>
      </c>
      <c r="K169" t="s">
        <v>203</v>
      </c>
    </row>
    <row r="170" spans="1:11" x14ac:dyDescent="0.35">
      <c r="A170">
        <v>10310</v>
      </c>
      <c r="B170" t="s">
        <v>67</v>
      </c>
      <c r="C170" s="1">
        <v>35328</v>
      </c>
      <c r="D170" t="s">
        <v>129</v>
      </c>
      <c r="E170" t="s">
        <v>31</v>
      </c>
      <c r="F170" t="s">
        <v>47</v>
      </c>
      <c r="G170">
        <v>18.07</v>
      </c>
      <c r="H170">
        <v>10</v>
      </c>
      <c r="I170">
        <f>EmpresaUsa[[#This Row],[PRECIO]]*EmpresaUsa[[#This Row],[CANTIDADSOLICITADA]]</f>
        <v>180.7</v>
      </c>
      <c r="J170" t="s">
        <v>204</v>
      </c>
      <c r="K170" t="s">
        <v>205</v>
      </c>
    </row>
    <row r="171" spans="1:11" x14ac:dyDescent="0.35">
      <c r="A171">
        <v>10310</v>
      </c>
      <c r="B171" t="s">
        <v>67</v>
      </c>
      <c r="C171" s="1">
        <v>35328</v>
      </c>
      <c r="D171" t="s">
        <v>129</v>
      </c>
      <c r="E171" t="s">
        <v>31</v>
      </c>
      <c r="F171" t="s">
        <v>63</v>
      </c>
      <c r="G171">
        <v>51.22</v>
      </c>
      <c r="H171">
        <v>5</v>
      </c>
      <c r="I171">
        <f>EmpresaUsa[[#This Row],[PRECIO]]*EmpresaUsa[[#This Row],[CANTIDADSOLICITADA]]</f>
        <v>256.10000000000002</v>
      </c>
      <c r="J171" t="s">
        <v>196</v>
      </c>
      <c r="K171" t="s">
        <v>206</v>
      </c>
    </row>
    <row r="172" spans="1:11" x14ac:dyDescent="0.35">
      <c r="A172">
        <v>10311</v>
      </c>
      <c r="B172" t="s">
        <v>55</v>
      </c>
      <c r="C172" s="1">
        <v>35328</v>
      </c>
      <c r="D172" t="s">
        <v>130</v>
      </c>
      <c r="E172" t="s">
        <v>12</v>
      </c>
      <c r="F172" t="s">
        <v>13</v>
      </c>
      <c r="G172">
        <v>14.56</v>
      </c>
      <c r="H172">
        <v>6</v>
      </c>
      <c r="I172">
        <f>EmpresaUsa[[#This Row],[PRECIO]]*EmpresaUsa[[#This Row],[CANTIDADSOLICITADA]]</f>
        <v>87.36</v>
      </c>
      <c r="J172" t="s">
        <v>196</v>
      </c>
      <c r="K172" t="s">
        <v>207</v>
      </c>
    </row>
    <row r="173" spans="1:11" x14ac:dyDescent="0.35">
      <c r="A173">
        <v>10311</v>
      </c>
      <c r="B173" t="s">
        <v>55</v>
      </c>
      <c r="C173" s="1">
        <v>35328</v>
      </c>
      <c r="D173" t="s">
        <v>130</v>
      </c>
      <c r="E173" t="s">
        <v>10</v>
      </c>
      <c r="F173" t="s">
        <v>119</v>
      </c>
      <c r="G173">
        <v>37.44</v>
      </c>
      <c r="H173">
        <v>7</v>
      </c>
      <c r="I173">
        <f>EmpresaUsa[[#This Row],[PRECIO]]*EmpresaUsa[[#This Row],[CANTIDADSOLICITADA]]</f>
        <v>262.08</v>
      </c>
      <c r="J173" t="s">
        <v>201</v>
      </c>
      <c r="K173" t="s">
        <v>208</v>
      </c>
    </row>
    <row r="174" spans="1:11" x14ac:dyDescent="0.35">
      <c r="A174">
        <v>10312</v>
      </c>
      <c r="B174" t="s">
        <v>73</v>
      </c>
      <c r="C174" s="1">
        <v>35331</v>
      </c>
      <c r="D174" t="s">
        <v>122</v>
      </c>
      <c r="E174" t="s">
        <v>17</v>
      </c>
      <c r="F174" t="s">
        <v>93</v>
      </c>
      <c r="G174">
        <v>47.32</v>
      </c>
      <c r="H174">
        <v>4</v>
      </c>
      <c r="I174">
        <f>EmpresaUsa[[#This Row],[PRECIO]]*EmpresaUsa[[#This Row],[CANTIDADSOLICITADA]]</f>
        <v>189.28</v>
      </c>
      <c r="J174" t="s">
        <v>209</v>
      </c>
      <c r="K174" t="s">
        <v>210</v>
      </c>
    </row>
    <row r="175" spans="1:11" x14ac:dyDescent="0.35">
      <c r="A175">
        <v>10312</v>
      </c>
      <c r="B175" t="s">
        <v>73</v>
      </c>
      <c r="C175" s="1">
        <v>35331</v>
      </c>
      <c r="D175" t="s">
        <v>122</v>
      </c>
      <c r="E175" t="s">
        <v>36</v>
      </c>
      <c r="F175" t="s">
        <v>84</v>
      </c>
      <c r="G175">
        <v>47.84</v>
      </c>
      <c r="H175">
        <v>24</v>
      </c>
      <c r="I175">
        <f>EmpresaUsa[[#This Row],[PRECIO]]*EmpresaUsa[[#This Row],[CANTIDADSOLICITADA]]</f>
        <v>1148.1600000000001</v>
      </c>
      <c r="J175" t="s">
        <v>204</v>
      </c>
      <c r="K175" t="s">
        <v>211</v>
      </c>
    </row>
    <row r="176" spans="1:11" x14ac:dyDescent="0.35">
      <c r="A176">
        <v>10312</v>
      </c>
      <c r="B176" t="s">
        <v>73</v>
      </c>
      <c r="C176" s="1">
        <v>35331</v>
      </c>
      <c r="D176" t="s">
        <v>122</v>
      </c>
      <c r="E176" t="s">
        <v>41</v>
      </c>
      <c r="F176" t="s">
        <v>51</v>
      </c>
      <c r="G176">
        <v>34.06</v>
      </c>
      <c r="H176">
        <v>20</v>
      </c>
      <c r="I176">
        <f>EmpresaUsa[[#This Row],[PRECIO]]*EmpresaUsa[[#This Row],[CANTIDADSOLICITADA]]</f>
        <v>681.2</v>
      </c>
      <c r="J176" t="s">
        <v>204</v>
      </c>
      <c r="K176" t="s">
        <v>212</v>
      </c>
    </row>
    <row r="177" spans="1:11" x14ac:dyDescent="0.35">
      <c r="A177">
        <v>10312</v>
      </c>
      <c r="B177" t="s">
        <v>73</v>
      </c>
      <c r="C177" s="1">
        <v>35331</v>
      </c>
      <c r="D177" t="s">
        <v>122</v>
      </c>
      <c r="E177" t="s">
        <v>36</v>
      </c>
      <c r="F177" t="s">
        <v>99</v>
      </c>
      <c r="G177">
        <v>8.06</v>
      </c>
      <c r="H177">
        <v>10</v>
      </c>
      <c r="I177">
        <f>EmpresaUsa[[#This Row],[PRECIO]]*EmpresaUsa[[#This Row],[CANTIDADSOLICITADA]]</f>
        <v>80.600000000000009</v>
      </c>
      <c r="J177" t="s">
        <v>196</v>
      </c>
      <c r="K177" t="s">
        <v>213</v>
      </c>
    </row>
    <row r="178" spans="1:11" x14ac:dyDescent="0.35">
      <c r="A178">
        <v>10313</v>
      </c>
      <c r="B178" t="s">
        <v>73</v>
      </c>
      <c r="C178" s="1">
        <v>35332</v>
      </c>
      <c r="D178" t="s">
        <v>86</v>
      </c>
      <c r="E178" t="s">
        <v>22</v>
      </c>
      <c r="F178" t="s">
        <v>48</v>
      </c>
      <c r="G178">
        <v>19.760000000000002</v>
      </c>
      <c r="H178">
        <v>12</v>
      </c>
      <c r="I178">
        <f>EmpresaUsa[[#This Row],[PRECIO]]*EmpresaUsa[[#This Row],[CANTIDADSOLICITADA]]</f>
        <v>237.12</v>
      </c>
      <c r="J178" t="s">
        <v>201</v>
      </c>
      <c r="K178" t="s">
        <v>214</v>
      </c>
    </row>
    <row r="179" spans="1:11" x14ac:dyDescent="0.35">
      <c r="A179">
        <v>10314</v>
      </c>
      <c r="B179" t="s">
        <v>55</v>
      </c>
      <c r="C179" s="1">
        <v>35333</v>
      </c>
      <c r="D179" t="s">
        <v>68</v>
      </c>
      <c r="E179" t="s">
        <v>10</v>
      </c>
      <c r="F179" t="s">
        <v>58</v>
      </c>
      <c r="G179">
        <v>33.28</v>
      </c>
      <c r="H179">
        <v>40</v>
      </c>
      <c r="I179">
        <f>EmpresaUsa[[#This Row],[PRECIO]]*EmpresaUsa[[#This Row],[CANTIDADSOLICITADA]]</f>
        <v>1331.2</v>
      </c>
      <c r="J179" t="s">
        <v>201</v>
      </c>
      <c r="K179" t="s">
        <v>215</v>
      </c>
    </row>
    <row r="180" spans="1:11" x14ac:dyDescent="0.35">
      <c r="A180">
        <v>10314</v>
      </c>
      <c r="B180" t="s">
        <v>55</v>
      </c>
      <c r="C180" s="1">
        <v>35333</v>
      </c>
      <c r="D180" t="s">
        <v>68</v>
      </c>
      <c r="E180" t="s">
        <v>22</v>
      </c>
      <c r="F180" t="s">
        <v>131</v>
      </c>
      <c r="G180">
        <v>13.78</v>
      </c>
      <c r="H180">
        <v>30</v>
      </c>
      <c r="I180">
        <f>EmpresaUsa[[#This Row],[PRECIO]]*EmpresaUsa[[#This Row],[CANTIDADSOLICITADA]]</f>
        <v>413.4</v>
      </c>
      <c r="J180" t="s">
        <v>194</v>
      </c>
      <c r="K180" t="s">
        <v>216</v>
      </c>
    </row>
    <row r="181" spans="1:11" x14ac:dyDescent="0.35">
      <c r="A181">
        <v>10314</v>
      </c>
      <c r="B181" t="s">
        <v>55</v>
      </c>
      <c r="C181" s="1">
        <v>35333</v>
      </c>
      <c r="D181" t="s">
        <v>68</v>
      </c>
      <c r="E181" t="s">
        <v>31</v>
      </c>
      <c r="F181" t="s">
        <v>63</v>
      </c>
      <c r="G181">
        <v>51.22</v>
      </c>
      <c r="H181">
        <v>25</v>
      </c>
      <c r="I181">
        <f>EmpresaUsa[[#This Row],[PRECIO]]*EmpresaUsa[[#This Row],[CANTIDADSOLICITADA]]</f>
        <v>1280.5</v>
      </c>
      <c r="J181" t="s">
        <v>199</v>
      </c>
      <c r="K181" t="s">
        <v>217</v>
      </c>
    </row>
    <row r="182" spans="1:11" x14ac:dyDescent="0.35">
      <c r="A182">
        <v>10315</v>
      </c>
      <c r="B182" t="s">
        <v>20</v>
      </c>
      <c r="C182" s="1">
        <v>35334</v>
      </c>
      <c r="D182" t="s">
        <v>132</v>
      </c>
      <c r="E182" t="s">
        <v>36</v>
      </c>
      <c r="F182" t="s">
        <v>107</v>
      </c>
      <c r="G182">
        <v>14.56</v>
      </c>
      <c r="H182">
        <v>14</v>
      </c>
      <c r="I182">
        <f>EmpresaUsa[[#This Row],[PRECIO]]*EmpresaUsa[[#This Row],[CANTIDADSOLICITADA]]</f>
        <v>203.84</v>
      </c>
      <c r="J182" t="s">
        <v>194</v>
      </c>
      <c r="K182" t="s">
        <v>218</v>
      </c>
    </row>
    <row r="183" spans="1:11" x14ac:dyDescent="0.35">
      <c r="A183">
        <v>10315</v>
      </c>
      <c r="B183" t="s">
        <v>20</v>
      </c>
      <c r="C183" s="1">
        <v>35334</v>
      </c>
      <c r="D183" t="s">
        <v>132</v>
      </c>
      <c r="E183" t="s">
        <v>36</v>
      </c>
      <c r="F183" t="s">
        <v>64</v>
      </c>
      <c r="G183">
        <v>15.6</v>
      </c>
      <c r="H183">
        <v>30</v>
      </c>
      <c r="I183">
        <f>EmpresaUsa[[#This Row],[PRECIO]]*EmpresaUsa[[#This Row],[CANTIDADSOLICITADA]]</f>
        <v>468</v>
      </c>
      <c r="J183" t="s">
        <v>196</v>
      </c>
      <c r="K183" t="s">
        <v>219</v>
      </c>
    </row>
    <row r="184" spans="1:11" x14ac:dyDescent="0.35">
      <c r="A184">
        <v>10316</v>
      </c>
      <c r="B184" t="s">
        <v>55</v>
      </c>
      <c r="C184" s="1">
        <v>35335</v>
      </c>
      <c r="D184" t="s">
        <v>68</v>
      </c>
      <c r="E184" t="s">
        <v>22</v>
      </c>
      <c r="F184" t="s">
        <v>23</v>
      </c>
      <c r="G184">
        <v>10.01</v>
      </c>
      <c r="H184">
        <v>10</v>
      </c>
      <c r="I184">
        <f>EmpresaUsa[[#This Row],[PRECIO]]*EmpresaUsa[[#This Row],[CANTIDADSOLICITADA]]</f>
        <v>100.1</v>
      </c>
      <c r="J184" t="s">
        <v>196</v>
      </c>
      <c r="K184" t="s">
        <v>220</v>
      </c>
    </row>
    <row r="185" spans="1:11" x14ac:dyDescent="0.35">
      <c r="A185">
        <v>10316</v>
      </c>
      <c r="B185" t="s">
        <v>55</v>
      </c>
      <c r="C185" s="1">
        <v>35335</v>
      </c>
      <c r="D185" t="s">
        <v>68</v>
      </c>
      <c r="E185" t="s">
        <v>31</v>
      </c>
      <c r="F185" t="s">
        <v>63</v>
      </c>
      <c r="G185">
        <v>51.22</v>
      </c>
      <c r="H185">
        <v>70</v>
      </c>
      <c r="I185">
        <f>EmpresaUsa[[#This Row],[PRECIO]]*EmpresaUsa[[#This Row],[CANTIDADSOLICITADA]]</f>
        <v>3585.4</v>
      </c>
      <c r="J185" t="s">
        <v>199</v>
      </c>
      <c r="K185" t="s">
        <v>221</v>
      </c>
    </row>
    <row r="186" spans="1:11" x14ac:dyDescent="0.35">
      <c r="A186">
        <v>10317</v>
      </c>
      <c r="B186" t="s">
        <v>15</v>
      </c>
      <c r="C186" s="1">
        <v>35338</v>
      </c>
      <c r="D186" t="s">
        <v>125</v>
      </c>
      <c r="E186" t="s">
        <v>36</v>
      </c>
      <c r="F186" t="s">
        <v>105</v>
      </c>
      <c r="G186">
        <v>18.72</v>
      </c>
      <c r="H186">
        <v>20</v>
      </c>
      <c r="I186">
        <f>EmpresaUsa[[#This Row],[PRECIO]]*EmpresaUsa[[#This Row],[CANTIDADSOLICITADA]]</f>
        <v>374.4</v>
      </c>
      <c r="J186" t="s">
        <v>196</v>
      </c>
      <c r="K186" t="s">
        <v>222</v>
      </c>
    </row>
    <row r="187" spans="1:11" x14ac:dyDescent="0.35">
      <c r="A187">
        <v>10318</v>
      </c>
      <c r="B187" t="s">
        <v>67</v>
      </c>
      <c r="C187" s="1">
        <v>35339</v>
      </c>
      <c r="D187" t="s">
        <v>132</v>
      </c>
      <c r="E187" t="s">
        <v>22</v>
      </c>
      <c r="F187" t="s">
        <v>23</v>
      </c>
      <c r="G187">
        <v>10.01</v>
      </c>
      <c r="H187">
        <v>20</v>
      </c>
      <c r="I187">
        <f>EmpresaUsa[[#This Row],[PRECIO]]*EmpresaUsa[[#This Row],[CANTIDADSOLICITADA]]</f>
        <v>200.2</v>
      </c>
      <c r="J187" t="s">
        <v>209</v>
      </c>
      <c r="K187" t="s">
        <v>223</v>
      </c>
    </row>
    <row r="188" spans="1:11" x14ac:dyDescent="0.35">
      <c r="A188">
        <v>10318</v>
      </c>
      <c r="B188" t="s">
        <v>67</v>
      </c>
      <c r="C188" s="1">
        <v>35339</v>
      </c>
      <c r="D188" t="s">
        <v>132</v>
      </c>
      <c r="E188" t="s">
        <v>36</v>
      </c>
      <c r="F188" t="s">
        <v>80</v>
      </c>
      <c r="G188">
        <v>18.72</v>
      </c>
      <c r="H188">
        <v>6</v>
      </c>
      <c r="I188">
        <f>EmpresaUsa[[#This Row],[PRECIO]]*EmpresaUsa[[#This Row],[CANTIDADSOLICITADA]]</f>
        <v>112.32</v>
      </c>
      <c r="J188" t="s">
        <v>201</v>
      </c>
      <c r="K188" t="s">
        <v>224</v>
      </c>
    </row>
    <row r="189" spans="1:11" x14ac:dyDescent="0.35">
      <c r="A189">
        <v>10319</v>
      </c>
      <c r="B189" t="s">
        <v>112</v>
      </c>
      <c r="C189" s="1">
        <v>35340</v>
      </c>
      <c r="D189" t="s">
        <v>90</v>
      </c>
      <c r="E189" t="s">
        <v>41</v>
      </c>
      <c r="F189" t="s">
        <v>75</v>
      </c>
      <c r="G189">
        <v>40.56</v>
      </c>
      <c r="H189">
        <v>8</v>
      </c>
      <c r="I189">
        <f>EmpresaUsa[[#This Row],[PRECIO]]*EmpresaUsa[[#This Row],[CANTIDADSOLICITADA]]</f>
        <v>324.48</v>
      </c>
      <c r="J189" t="s">
        <v>199</v>
      </c>
      <c r="K189" t="s">
        <v>225</v>
      </c>
    </row>
    <row r="190" spans="1:11" x14ac:dyDescent="0.35">
      <c r="A190">
        <v>10319</v>
      </c>
      <c r="B190" t="s">
        <v>112</v>
      </c>
      <c r="C190" s="1">
        <v>35340</v>
      </c>
      <c r="D190" t="s">
        <v>90</v>
      </c>
      <c r="E190" t="s">
        <v>17</v>
      </c>
      <c r="F190" t="s">
        <v>93</v>
      </c>
      <c r="G190">
        <v>47.32</v>
      </c>
      <c r="H190">
        <v>14</v>
      </c>
      <c r="I190">
        <f>EmpresaUsa[[#This Row],[PRECIO]]*EmpresaUsa[[#This Row],[CANTIDADSOLICITADA]]</f>
        <v>662.48</v>
      </c>
      <c r="J190" t="s">
        <v>194</v>
      </c>
      <c r="K190" t="s">
        <v>226</v>
      </c>
    </row>
    <row r="191" spans="1:11" x14ac:dyDescent="0.35">
      <c r="A191">
        <v>10319</v>
      </c>
      <c r="B191" t="s">
        <v>112</v>
      </c>
      <c r="C191" s="1">
        <v>35340</v>
      </c>
      <c r="D191" t="s">
        <v>90</v>
      </c>
      <c r="E191" t="s">
        <v>36</v>
      </c>
      <c r="F191" t="s">
        <v>80</v>
      </c>
      <c r="G191">
        <v>18.72</v>
      </c>
      <c r="H191">
        <v>30</v>
      </c>
      <c r="I191">
        <f>EmpresaUsa[[#This Row],[PRECIO]]*EmpresaUsa[[#This Row],[CANTIDADSOLICITADA]]</f>
        <v>561.59999999999991</v>
      </c>
      <c r="J191" t="s">
        <v>194</v>
      </c>
      <c r="K191" t="s">
        <v>195</v>
      </c>
    </row>
    <row r="192" spans="1:11" x14ac:dyDescent="0.35">
      <c r="A192">
        <v>10320</v>
      </c>
      <c r="B192" t="s">
        <v>8</v>
      </c>
      <c r="C192" s="1">
        <v>35341</v>
      </c>
      <c r="D192" t="s">
        <v>76</v>
      </c>
      <c r="E192" t="s">
        <v>10</v>
      </c>
      <c r="F192" t="s">
        <v>88</v>
      </c>
      <c r="G192">
        <v>22.36</v>
      </c>
      <c r="H192">
        <v>30</v>
      </c>
      <c r="I192">
        <f>EmpresaUsa[[#This Row],[PRECIO]]*EmpresaUsa[[#This Row],[CANTIDADSOLICITADA]]</f>
        <v>670.8</v>
      </c>
      <c r="J192" t="s">
        <v>196</v>
      </c>
      <c r="K192" t="s">
        <v>197</v>
      </c>
    </row>
    <row r="193" spans="1:11" x14ac:dyDescent="0.35">
      <c r="A193">
        <v>10321</v>
      </c>
      <c r="B193" t="s">
        <v>26</v>
      </c>
      <c r="C193" s="1">
        <v>35341</v>
      </c>
      <c r="D193" t="s">
        <v>132</v>
      </c>
      <c r="E193" t="s">
        <v>36</v>
      </c>
      <c r="F193" t="s">
        <v>66</v>
      </c>
      <c r="G193">
        <v>18.72</v>
      </c>
      <c r="H193">
        <v>10</v>
      </c>
      <c r="I193">
        <f>EmpresaUsa[[#This Row],[PRECIO]]*EmpresaUsa[[#This Row],[CANTIDADSOLICITADA]]</f>
        <v>187.2</v>
      </c>
      <c r="J193" t="s">
        <v>196</v>
      </c>
      <c r="K193" t="s">
        <v>198</v>
      </c>
    </row>
    <row r="194" spans="1:11" x14ac:dyDescent="0.35">
      <c r="A194">
        <v>10322</v>
      </c>
      <c r="B194" t="s">
        <v>112</v>
      </c>
      <c r="C194" s="1">
        <v>35342</v>
      </c>
      <c r="D194" t="s">
        <v>133</v>
      </c>
      <c r="E194" t="s">
        <v>12</v>
      </c>
      <c r="F194" t="s">
        <v>134</v>
      </c>
      <c r="G194">
        <v>7.28</v>
      </c>
      <c r="H194">
        <v>20</v>
      </c>
      <c r="I194">
        <f>EmpresaUsa[[#This Row],[PRECIO]]*EmpresaUsa[[#This Row],[CANTIDADSOLICITADA]]</f>
        <v>145.6</v>
      </c>
      <c r="J194" t="s">
        <v>199</v>
      </c>
      <c r="K194" t="s">
        <v>200</v>
      </c>
    </row>
    <row r="195" spans="1:11" x14ac:dyDescent="0.35">
      <c r="A195">
        <v>10323</v>
      </c>
      <c r="B195" t="s">
        <v>20</v>
      </c>
      <c r="C195" s="1">
        <v>35345</v>
      </c>
      <c r="D195" t="s">
        <v>135</v>
      </c>
      <c r="E195" t="s">
        <v>24</v>
      </c>
      <c r="F195" t="s">
        <v>103</v>
      </c>
      <c r="G195">
        <v>16.12</v>
      </c>
      <c r="H195">
        <v>5</v>
      </c>
      <c r="I195">
        <f>EmpresaUsa[[#This Row],[PRECIO]]*EmpresaUsa[[#This Row],[CANTIDADSOLICITADA]]</f>
        <v>80.600000000000009</v>
      </c>
      <c r="J195" t="s">
        <v>201</v>
      </c>
      <c r="K195" t="s">
        <v>202</v>
      </c>
    </row>
    <row r="196" spans="1:11" x14ac:dyDescent="0.35">
      <c r="A196">
        <v>10323</v>
      </c>
      <c r="B196" t="s">
        <v>20</v>
      </c>
      <c r="C196" s="1">
        <v>35345</v>
      </c>
      <c r="D196" t="s">
        <v>135</v>
      </c>
      <c r="E196" t="s">
        <v>31</v>
      </c>
      <c r="F196" t="s">
        <v>136</v>
      </c>
      <c r="G196">
        <v>14.56</v>
      </c>
      <c r="H196">
        <v>4</v>
      </c>
      <c r="I196">
        <f>EmpresaUsa[[#This Row],[PRECIO]]*EmpresaUsa[[#This Row],[CANTIDADSOLICITADA]]</f>
        <v>58.24</v>
      </c>
      <c r="J196" t="s">
        <v>196</v>
      </c>
      <c r="K196" t="s">
        <v>203</v>
      </c>
    </row>
    <row r="197" spans="1:11" x14ac:dyDescent="0.35">
      <c r="A197">
        <v>10323</v>
      </c>
      <c r="B197" t="s">
        <v>20</v>
      </c>
      <c r="C197" s="1">
        <v>35345</v>
      </c>
      <c r="D197" t="s">
        <v>135</v>
      </c>
      <c r="E197" t="s">
        <v>36</v>
      </c>
      <c r="F197" t="s">
        <v>37</v>
      </c>
      <c r="G197">
        <v>18.72</v>
      </c>
      <c r="H197">
        <v>4</v>
      </c>
      <c r="I197">
        <f>EmpresaUsa[[#This Row],[PRECIO]]*EmpresaUsa[[#This Row],[CANTIDADSOLICITADA]]</f>
        <v>74.88</v>
      </c>
      <c r="J197" t="s">
        <v>204</v>
      </c>
      <c r="K197" t="s">
        <v>205</v>
      </c>
    </row>
    <row r="198" spans="1:11" x14ac:dyDescent="0.35">
      <c r="A198">
        <v>10324</v>
      </c>
      <c r="B198" t="s">
        <v>44</v>
      </c>
      <c r="C198" s="1">
        <v>35346</v>
      </c>
      <c r="D198" t="s">
        <v>137</v>
      </c>
      <c r="E198" t="s">
        <v>31</v>
      </c>
      <c r="F198" t="s">
        <v>47</v>
      </c>
      <c r="G198">
        <v>18.07</v>
      </c>
      <c r="H198">
        <v>21</v>
      </c>
      <c r="I198">
        <f>EmpresaUsa[[#This Row],[PRECIO]]*EmpresaUsa[[#This Row],[CANTIDADSOLICITADA]]</f>
        <v>379.47</v>
      </c>
      <c r="J198" t="s">
        <v>196</v>
      </c>
      <c r="K198" t="s">
        <v>206</v>
      </c>
    </row>
    <row r="199" spans="1:11" x14ac:dyDescent="0.35">
      <c r="A199">
        <v>10324</v>
      </c>
      <c r="B199" t="s">
        <v>44</v>
      </c>
      <c r="C199" s="1">
        <v>35346</v>
      </c>
      <c r="D199" t="s">
        <v>137</v>
      </c>
      <c r="E199" t="s">
        <v>36</v>
      </c>
      <c r="F199" t="s">
        <v>66</v>
      </c>
      <c r="G199">
        <v>18.72</v>
      </c>
      <c r="H199">
        <v>70</v>
      </c>
      <c r="I199">
        <f>EmpresaUsa[[#This Row],[PRECIO]]*EmpresaUsa[[#This Row],[CANTIDADSOLICITADA]]</f>
        <v>1310.3999999999999</v>
      </c>
      <c r="J199" t="s">
        <v>196</v>
      </c>
      <c r="K199" t="s">
        <v>207</v>
      </c>
    </row>
    <row r="200" spans="1:11" x14ac:dyDescent="0.35">
      <c r="A200">
        <v>10324</v>
      </c>
      <c r="B200" t="s">
        <v>44</v>
      </c>
      <c r="C200" s="1">
        <v>35346</v>
      </c>
      <c r="D200" t="s">
        <v>137</v>
      </c>
      <c r="E200" t="s">
        <v>22</v>
      </c>
      <c r="F200" t="s">
        <v>108</v>
      </c>
      <c r="G200">
        <v>12.48</v>
      </c>
      <c r="H200">
        <v>30</v>
      </c>
      <c r="I200">
        <f>EmpresaUsa[[#This Row],[PRECIO]]*EmpresaUsa[[#This Row],[CANTIDADSOLICITADA]]</f>
        <v>374.40000000000003</v>
      </c>
      <c r="J200" t="s">
        <v>201</v>
      </c>
      <c r="K200" t="s">
        <v>208</v>
      </c>
    </row>
    <row r="201" spans="1:11" x14ac:dyDescent="0.35">
      <c r="A201">
        <v>10324</v>
      </c>
      <c r="B201" t="s">
        <v>44</v>
      </c>
      <c r="C201" s="1">
        <v>35346</v>
      </c>
      <c r="D201" t="s">
        <v>137</v>
      </c>
      <c r="E201" t="s">
        <v>10</v>
      </c>
      <c r="F201" t="s">
        <v>49</v>
      </c>
      <c r="G201">
        <v>57.2</v>
      </c>
      <c r="H201">
        <v>40</v>
      </c>
      <c r="I201">
        <f>EmpresaUsa[[#This Row],[PRECIO]]*EmpresaUsa[[#This Row],[CANTIDADSOLICITADA]]</f>
        <v>2288</v>
      </c>
      <c r="J201" t="s">
        <v>209</v>
      </c>
      <c r="K201" t="s">
        <v>210</v>
      </c>
    </row>
    <row r="202" spans="1:11" x14ac:dyDescent="0.35">
      <c r="A202">
        <v>10324</v>
      </c>
      <c r="B202" t="s">
        <v>44</v>
      </c>
      <c r="C202" s="1">
        <v>35346</v>
      </c>
      <c r="D202" t="s">
        <v>137</v>
      </c>
      <c r="E202" t="s">
        <v>24</v>
      </c>
      <c r="F202" t="s">
        <v>96</v>
      </c>
      <c r="G202">
        <v>45.63</v>
      </c>
      <c r="H202">
        <v>80</v>
      </c>
      <c r="I202">
        <f>EmpresaUsa[[#This Row],[PRECIO]]*EmpresaUsa[[#This Row],[CANTIDADSOLICITADA]]</f>
        <v>3650.4</v>
      </c>
      <c r="J202" t="s">
        <v>204</v>
      </c>
      <c r="K202" t="s">
        <v>211</v>
      </c>
    </row>
    <row r="203" spans="1:11" x14ac:dyDescent="0.35">
      <c r="A203">
        <v>10325</v>
      </c>
      <c r="B203" t="s">
        <v>55</v>
      </c>
      <c r="C203" s="1">
        <v>35347</v>
      </c>
      <c r="D203" t="s">
        <v>135</v>
      </c>
      <c r="E203" t="s">
        <v>24</v>
      </c>
      <c r="F203" t="s">
        <v>128</v>
      </c>
      <c r="G203">
        <v>26</v>
      </c>
      <c r="H203">
        <v>6</v>
      </c>
      <c r="I203">
        <f>EmpresaUsa[[#This Row],[PRECIO]]*EmpresaUsa[[#This Row],[CANTIDADSOLICITADA]]</f>
        <v>156</v>
      </c>
      <c r="J203" t="s">
        <v>204</v>
      </c>
      <c r="K203" t="s">
        <v>212</v>
      </c>
    </row>
    <row r="204" spans="1:11" x14ac:dyDescent="0.35">
      <c r="A204">
        <v>10325</v>
      </c>
      <c r="B204" t="s">
        <v>55</v>
      </c>
      <c r="C204" s="1">
        <v>35347</v>
      </c>
      <c r="D204" t="s">
        <v>135</v>
      </c>
      <c r="E204" t="s">
        <v>22</v>
      </c>
      <c r="F204" t="s">
        <v>91</v>
      </c>
      <c r="G204">
        <v>6.24</v>
      </c>
      <c r="H204">
        <v>12</v>
      </c>
      <c r="I204">
        <f>EmpresaUsa[[#This Row],[PRECIO]]*EmpresaUsa[[#This Row],[CANTIDADSOLICITADA]]</f>
        <v>74.88</v>
      </c>
      <c r="J204" t="s">
        <v>196</v>
      </c>
      <c r="K204" t="s">
        <v>213</v>
      </c>
    </row>
    <row r="205" spans="1:11" x14ac:dyDescent="0.35">
      <c r="A205">
        <v>10325</v>
      </c>
      <c r="B205" t="s">
        <v>55</v>
      </c>
      <c r="C205" s="1">
        <v>35347</v>
      </c>
      <c r="D205" t="s">
        <v>135</v>
      </c>
      <c r="E205" t="s">
        <v>17</v>
      </c>
      <c r="F205" t="s">
        <v>18</v>
      </c>
      <c r="G205">
        <v>24.18</v>
      </c>
      <c r="H205">
        <v>9</v>
      </c>
      <c r="I205">
        <f>EmpresaUsa[[#This Row],[PRECIO]]*EmpresaUsa[[#This Row],[CANTIDADSOLICITADA]]</f>
        <v>217.62</v>
      </c>
      <c r="J205" t="s">
        <v>201</v>
      </c>
      <c r="K205" t="s">
        <v>214</v>
      </c>
    </row>
    <row r="206" spans="1:11" x14ac:dyDescent="0.35">
      <c r="A206">
        <v>10325</v>
      </c>
      <c r="B206" t="s">
        <v>55</v>
      </c>
      <c r="C206" s="1">
        <v>35347</v>
      </c>
      <c r="D206" t="s">
        <v>135</v>
      </c>
      <c r="E206" t="s">
        <v>10</v>
      </c>
      <c r="F206" t="s">
        <v>35</v>
      </c>
      <c r="G206">
        <v>13</v>
      </c>
      <c r="H206">
        <v>4</v>
      </c>
      <c r="I206">
        <f>EmpresaUsa[[#This Row],[PRECIO]]*EmpresaUsa[[#This Row],[CANTIDADSOLICITADA]]</f>
        <v>52</v>
      </c>
      <c r="J206" t="s">
        <v>201</v>
      </c>
      <c r="K206" t="s">
        <v>215</v>
      </c>
    </row>
    <row r="207" spans="1:11" x14ac:dyDescent="0.35">
      <c r="A207">
        <v>10325</v>
      </c>
      <c r="B207" t="s">
        <v>55</v>
      </c>
      <c r="C207" s="1">
        <v>35347</v>
      </c>
      <c r="D207" t="s">
        <v>135</v>
      </c>
      <c r="E207" t="s">
        <v>10</v>
      </c>
      <c r="F207" t="s">
        <v>14</v>
      </c>
      <c r="G207">
        <v>36.14</v>
      </c>
      <c r="H207">
        <v>40</v>
      </c>
      <c r="I207">
        <f>EmpresaUsa[[#This Row],[PRECIO]]*EmpresaUsa[[#This Row],[CANTIDADSOLICITADA]]</f>
        <v>1445.6</v>
      </c>
      <c r="J207" t="s">
        <v>194</v>
      </c>
      <c r="K207" t="s">
        <v>216</v>
      </c>
    </row>
    <row r="208" spans="1:11" x14ac:dyDescent="0.35">
      <c r="A208">
        <v>10326</v>
      </c>
      <c r="B208" t="s">
        <v>20</v>
      </c>
      <c r="C208" s="1">
        <v>35348</v>
      </c>
      <c r="D208" t="s">
        <v>138</v>
      </c>
      <c r="E208" t="s">
        <v>24</v>
      </c>
      <c r="F208" t="s">
        <v>127</v>
      </c>
      <c r="G208">
        <v>22.88</v>
      </c>
      <c r="H208">
        <v>24</v>
      </c>
      <c r="I208">
        <f>EmpresaUsa[[#This Row],[PRECIO]]*EmpresaUsa[[#This Row],[CANTIDADSOLICITADA]]</f>
        <v>549.12</v>
      </c>
      <c r="J208" t="s">
        <v>199</v>
      </c>
      <c r="K208" t="s">
        <v>217</v>
      </c>
    </row>
    <row r="209" spans="1:11" x14ac:dyDescent="0.35">
      <c r="A209">
        <v>10326</v>
      </c>
      <c r="B209" t="s">
        <v>20</v>
      </c>
      <c r="C209" s="1">
        <v>35348</v>
      </c>
      <c r="D209" t="s">
        <v>138</v>
      </c>
      <c r="E209" t="s">
        <v>12</v>
      </c>
      <c r="F209" t="s">
        <v>29</v>
      </c>
      <c r="G209">
        <v>20.28</v>
      </c>
      <c r="H209">
        <v>16</v>
      </c>
      <c r="I209">
        <f>EmpresaUsa[[#This Row],[PRECIO]]*EmpresaUsa[[#This Row],[CANTIDADSOLICITADA]]</f>
        <v>324.48</v>
      </c>
      <c r="J209" t="s">
        <v>194</v>
      </c>
      <c r="K209" t="s">
        <v>218</v>
      </c>
    </row>
    <row r="210" spans="1:11" x14ac:dyDescent="0.35">
      <c r="A210">
        <v>10326</v>
      </c>
      <c r="B210" t="s">
        <v>20</v>
      </c>
      <c r="C210" s="1">
        <v>35348</v>
      </c>
      <c r="D210" t="s">
        <v>138</v>
      </c>
      <c r="E210" t="s">
        <v>36</v>
      </c>
      <c r="F210" t="s">
        <v>99</v>
      </c>
      <c r="G210">
        <v>8.06</v>
      </c>
      <c r="H210">
        <v>50</v>
      </c>
      <c r="I210">
        <f>EmpresaUsa[[#This Row],[PRECIO]]*EmpresaUsa[[#This Row],[CANTIDADSOLICITADA]]</f>
        <v>403</v>
      </c>
      <c r="J210" t="s">
        <v>196</v>
      </c>
      <c r="K210" t="s">
        <v>219</v>
      </c>
    </row>
    <row r="211" spans="1:11" x14ac:dyDescent="0.35">
      <c r="A211">
        <v>10327</v>
      </c>
      <c r="B211" t="s">
        <v>73</v>
      </c>
      <c r="C211" s="1">
        <v>35349</v>
      </c>
      <c r="D211" t="s">
        <v>72</v>
      </c>
      <c r="E211" t="s">
        <v>36</v>
      </c>
      <c r="F211" t="s">
        <v>46</v>
      </c>
      <c r="G211">
        <v>19.760000000000002</v>
      </c>
      <c r="H211">
        <v>25</v>
      </c>
      <c r="I211">
        <f>EmpresaUsa[[#This Row],[PRECIO]]*EmpresaUsa[[#This Row],[CANTIDADSOLICITADA]]</f>
        <v>494.00000000000006</v>
      </c>
      <c r="J211" t="s">
        <v>196</v>
      </c>
      <c r="K211" t="s">
        <v>220</v>
      </c>
    </row>
    <row r="212" spans="1:11" x14ac:dyDescent="0.35">
      <c r="A212">
        <v>10327</v>
      </c>
      <c r="B212" t="s">
        <v>73</v>
      </c>
      <c r="C212" s="1">
        <v>35349</v>
      </c>
      <c r="D212" t="s">
        <v>72</v>
      </c>
      <c r="E212" t="s">
        <v>10</v>
      </c>
      <c r="F212" t="s">
        <v>11</v>
      </c>
      <c r="G212">
        <v>21.84</v>
      </c>
      <c r="H212">
        <v>50</v>
      </c>
      <c r="I212">
        <f>EmpresaUsa[[#This Row],[PRECIO]]*EmpresaUsa[[#This Row],[CANTIDADSOLICITADA]]</f>
        <v>1092</v>
      </c>
      <c r="J212" t="s">
        <v>199</v>
      </c>
      <c r="K212" t="s">
        <v>221</v>
      </c>
    </row>
    <row r="213" spans="1:11" x14ac:dyDescent="0.35">
      <c r="A213">
        <v>10327</v>
      </c>
      <c r="B213" t="s">
        <v>73</v>
      </c>
      <c r="C213" s="1">
        <v>35349</v>
      </c>
      <c r="D213" t="s">
        <v>72</v>
      </c>
      <c r="E213" t="s">
        <v>22</v>
      </c>
      <c r="F213" t="s">
        <v>71</v>
      </c>
      <c r="G213">
        <v>26.91</v>
      </c>
      <c r="H213">
        <v>35</v>
      </c>
      <c r="I213">
        <f>EmpresaUsa[[#This Row],[PRECIO]]*EmpresaUsa[[#This Row],[CANTIDADSOLICITADA]]</f>
        <v>941.85</v>
      </c>
      <c r="J213" t="s">
        <v>196</v>
      </c>
      <c r="K213" t="s">
        <v>222</v>
      </c>
    </row>
    <row r="214" spans="1:11" x14ac:dyDescent="0.35">
      <c r="A214">
        <v>10327</v>
      </c>
      <c r="B214" t="s">
        <v>73</v>
      </c>
      <c r="C214" s="1">
        <v>35349</v>
      </c>
      <c r="D214" t="s">
        <v>72</v>
      </c>
      <c r="E214" t="s">
        <v>22</v>
      </c>
      <c r="F214" t="s">
        <v>131</v>
      </c>
      <c r="G214">
        <v>13.78</v>
      </c>
      <c r="H214">
        <v>30</v>
      </c>
      <c r="I214">
        <f>EmpresaUsa[[#This Row],[PRECIO]]*EmpresaUsa[[#This Row],[CANTIDADSOLICITADA]]</f>
        <v>413.4</v>
      </c>
      <c r="J214" t="s">
        <v>209</v>
      </c>
      <c r="K214" t="s">
        <v>223</v>
      </c>
    </row>
    <row r="215" spans="1:11" x14ac:dyDescent="0.35">
      <c r="A215">
        <v>10328</v>
      </c>
      <c r="B215" t="s">
        <v>20</v>
      </c>
      <c r="C215" s="1">
        <v>35352</v>
      </c>
      <c r="D215" t="s">
        <v>139</v>
      </c>
      <c r="E215" t="s">
        <v>10</v>
      </c>
      <c r="F215" t="s">
        <v>49</v>
      </c>
      <c r="G215">
        <v>57.2</v>
      </c>
      <c r="H215">
        <v>9</v>
      </c>
      <c r="I215">
        <f>EmpresaUsa[[#This Row],[PRECIO]]*EmpresaUsa[[#This Row],[CANTIDADSOLICITADA]]</f>
        <v>514.80000000000007</v>
      </c>
      <c r="J215" t="s">
        <v>201</v>
      </c>
      <c r="K215" t="s">
        <v>224</v>
      </c>
    </row>
    <row r="216" spans="1:11" x14ac:dyDescent="0.35">
      <c r="A216">
        <v>10328</v>
      </c>
      <c r="B216" t="s">
        <v>20</v>
      </c>
      <c r="C216" s="1">
        <v>35352</v>
      </c>
      <c r="D216" t="s">
        <v>139</v>
      </c>
      <c r="E216" t="s">
        <v>24</v>
      </c>
      <c r="F216" t="s">
        <v>25</v>
      </c>
      <c r="G216">
        <v>21.84</v>
      </c>
      <c r="H216">
        <v>40</v>
      </c>
      <c r="I216">
        <f>EmpresaUsa[[#This Row],[PRECIO]]*EmpresaUsa[[#This Row],[CANTIDADSOLICITADA]]</f>
        <v>873.6</v>
      </c>
      <c r="J216" t="s">
        <v>199</v>
      </c>
      <c r="K216" t="s">
        <v>225</v>
      </c>
    </row>
    <row r="217" spans="1:11" x14ac:dyDescent="0.35">
      <c r="A217">
        <v>10328</v>
      </c>
      <c r="B217" t="s">
        <v>20</v>
      </c>
      <c r="C217" s="1">
        <v>35352</v>
      </c>
      <c r="D217" t="s">
        <v>139</v>
      </c>
      <c r="E217" t="s">
        <v>31</v>
      </c>
      <c r="F217" t="s">
        <v>111</v>
      </c>
      <c r="G217">
        <v>13</v>
      </c>
      <c r="H217">
        <v>10</v>
      </c>
      <c r="I217">
        <f>EmpresaUsa[[#This Row],[PRECIO]]*EmpresaUsa[[#This Row],[CANTIDADSOLICITADA]]</f>
        <v>130</v>
      </c>
      <c r="J217" t="s">
        <v>194</v>
      </c>
      <c r="K217" t="s">
        <v>226</v>
      </c>
    </row>
    <row r="218" spans="1:11" x14ac:dyDescent="0.35">
      <c r="A218">
        <v>10329</v>
      </c>
      <c r="B218" t="s">
        <v>20</v>
      </c>
      <c r="C218" s="1">
        <v>35353</v>
      </c>
      <c r="D218" t="s">
        <v>85</v>
      </c>
      <c r="E218" t="s">
        <v>31</v>
      </c>
      <c r="F218" t="s">
        <v>101</v>
      </c>
      <c r="G218">
        <v>9.49</v>
      </c>
      <c r="H218">
        <v>10</v>
      </c>
      <c r="I218">
        <f>EmpresaUsa[[#This Row],[PRECIO]]*EmpresaUsa[[#This Row],[CANTIDADSOLICITADA]]</f>
        <v>94.9</v>
      </c>
      <c r="J218" t="s">
        <v>194</v>
      </c>
      <c r="K218" t="s">
        <v>195</v>
      </c>
    </row>
    <row r="219" spans="1:11" x14ac:dyDescent="0.35">
      <c r="A219">
        <v>10329</v>
      </c>
      <c r="B219" t="s">
        <v>20</v>
      </c>
      <c r="C219" s="1">
        <v>35353</v>
      </c>
      <c r="D219" t="s">
        <v>85</v>
      </c>
      <c r="E219" t="s">
        <v>22</v>
      </c>
      <c r="F219" t="s">
        <v>71</v>
      </c>
      <c r="G219">
        <v>26.91</v>
      </c>
      <c r="H219">
        <v>8</v>
      </c>
      <c r="I219">
        <f>EmpresaUsa[[#This Row],[PRECIO]]*EmpresaUsa[[#This Row],[CANTIDADSOLICITADA]]</f>
        <v>215.28</v>
      </c>
      <c r="J219" t="s">
        <v>196</v>
      </c>
      <c r="K219" t="s">
        <v>197</v>
      </c>
    </row>
    <row r="220" spans="1:11" x14ac:dyDescent="0.35">
      <c r="A220">
        <v>10329</v>
      </c>
      <c r="B220" t="s">
        <v>20</v>
      </c>
      <c r="C220" s="1">
        <v>35353</v>
      </c>
      <c r="D220" t="s">
        <v>85</v>
      </c>
      <c r="E220" t="s">
        <v>36</v>
      </c>
      <c r="F220" t="s">
        <v>140</v>
      </c>
      <c r="G220">
        <v>274.04000000000002</v>
      </c>
      <c r="H220">
        <v>20</v>
      </c>
      <c r="I220">
        <f>EmpresaUsa[[#This Row],[PRECIO]]*EmpresaUsa[[#This Row],[CANTIDADSOLICITADA]]</f>
        <v>5480.8</v>
      </c>
      <c r="J220" t="s">
        <v>196</v>
      </c>
      <c r="K220" t="s">
        <v>198</v>
      </c>
    </row>
    <row r="221" spans="1:11" x14ac:dyDescent="0.35">
      <c r="A221">
        <v>10329</v>
      </c>
      <c r="B221" t="s">
        <v>20</v>
      </c>
      <c r="C221" s="1">
        <v>35353</v>
      </c>
      <c r="D221" t="s">
        <v>85</v>
      </c>
      <c r="E221" t="s">
        <v>12</v>
      </c>
      <c r="F221" t="s">
        <v>70</v>
      </c>
      <c r="G221">
        <v>39.520000000000003</v>
      </c>
      <c r="H221">
        <v>12</v>
      </c>
      <c r="I221">
        <f>EmpresaUsa[[#This Row],[PRECIO]]*EmpresaUsa[[#This Row],[CANTIDADSOLICITADA]]</f>
        <v>474.24</v>
      </c>
      <c r="J221" t="s">
        <v>199</v>
      </c>
      <c r="K221" t="s">
        <v>200</v>
      </c>
    </row>
    <row r="222" spans="1:11" x14ac:dyDescent="0.35">
      <c r="A222">
        <v>10330</v>
      </c>
      <c r="B222" t="s">
        <v>26</v>
      </c>
      <c r="C222" s="1">
        <v>35354</v>
      </c>
      <c r="D222" t="s">
        <v>102</v>
      </c>
      <c r="E222" t="s">
        <v>31</v>
      </c>
      <c r="F222" t="s">
        <v>141</v>
      </c>
      <c r="G222">
        <v>32.369999999999997</v>
      </c>
      <c r="H222">
        <v>50</v>
      </c>
      <c r="I222">
        <f>EmpresaUsa[[#This Row],[PRECIO]]*EmpresaUsa[[#This Row],[CANTIDADSOLICITADA]]</f>
        <v>1618.4999999999998</v>
      </c>
      <c r="J222" t="s">
        <v>201</v>
      </c>
      <c r="K222" t="s">
        <v>202</v>
      </c>
    </row>
    <row r="223" spans="1:11" x14ac:dyDescent="0.35">
      <c r="A223">
        <v>10330</v>
      </c>
      <c r="B223" t="s">
        <v>26</v>
      </c>
      <c r="C223" s="1">
        <v>35354</v>
      </c>
      <c r="D223" t="s">
        <v>102</v>
      </c>
      <c r="E223" t="s">
        <v>10</v>
      </c>
      <c r="F223" t="s">
        <v>14</v>
      </c>
      <c r="G223">
        <v>36.14</v>
      </c>
      <c r="H223">
        <v>25</v>
      </c>
      <c r="I223">
        <f>EmpresaUsa[[#This Row],[PRECIO]]*EmpresaUsa[[#This Row],[CANTIDADSOLICITADA]]</f>
        <v>903.5</v>
      </c>
      <c r="J223" t="s">
        <v>196</v>
      </c>
      <c r="K223" t="s">
        <v>203</v>
      </c>
    </row>
    <row r="224" spans="1:11" x14ac:dyDescent="0.35">
      <c r="A224">
        <v>10331</v>
      </c>
      <c r="B224" t="s">
        <v>44</v>
      </c>
      <c r="C224" s="1">
        <v>35354</v>
      </c>
      <c r="D224" t="s">
        <v>142</v>
      </c>
      <c r="E224" t="s">
        <v>41</v>
      </c>
      <c r="F224" t="s">
        <v>110</v>
      </c>
      <c r="G224">
        <v>7.67</v>
      </c>
      <c r="H224">
        <v>15</v>
      </c>
      <c r="I224">
        <f>EmpresaUsa[[#This Row],[PRECIO]]*EmpresaUsa[[#This Row],[CANTIDADSOLICITADA]]</f>
        <v>115.05</v>
      </c>
      <c r="J224" t="s">
        <v>204</v>
      </c>
      <c r="K224" t="s">
        <v>205</v>
      </c>
    </row>
    <row r="225" spans="1:11" x14ac:dyDescent="0.35">
      <c r="A225">
        <v>10332</v>
      </c>
      <c r="B225" t="s">
        <v>26</v>
      </c>
      <c r="C225" s="1">
        <v>35355</v>
      </c>
      <c r="D225" t="s">
        <v>143</v>
      </c>
      <c r="E225" t="s">
        <v>22</v>
      </c>
      <c r="F225" t="s">
        <v>118</v>
      </c>
      <c r="G225">
        <v>65</v>
      </c>
      <c r="H225">
        <v>40</v>
      </c>
      <c r="I225">
        <f>EmpresaUsa[[#This Row],[PRECIO]]*EmpresaUsa[[#This Row],[CANTIDADSOLICITADA]]</f>
        <v>2600</v>
      </c>
      <c r="J225" t="s">
        <v>196</v>
      </c>
      <c r="K225" t="s">
        <v>206</v>
      </c>
    </row>
    <row r="226" spans="1:11" x14ac:dyDescent="0.35">
      <c r="A226">
        <v>10332</v>
      </c>
      <c r="B226" t="s">
        <v>26</v>
      </c>
      <c r="C226" s="1">
        <v>35355</v>
      </c>
      <c r="D226" t="s">
        <v>143</v>
      </c>
      <c r="E226" t="s">
        <v>12</v>
      </c>
      <c r="F226" t="s">
        <v>13</v>
      </c>
      <c r="G226">
        <v>14.56</v>
      </c>
      <c r="H226">
        <v>10</v>
      </c>
      <c r="I226">
        <f>EmpresaUsa[[#This Row],[PRECIO]]*EmpresaUsa[[#This Row],[CANTIDADSOLICITADA]]</f>
        <v>145.6</v>
      </c>
      <c r="J226" t="s">
        <v>196</v>
      </c>
      <c r="K226" t="s">
        <v>207</v>
      </c>
    </row>
    <row r="227" spans="1:11" x14ac:dyDescent="0.35">
      <c r="A227">
        <v>10332</v>
      </c>
      <c r="B227" t="s">
        <v>26</v>
      </c>
      <c r="C227" s="1">
        <v>35355</v>
      </c>
      <c r="D227" t="s">
        <v>143</v>
      </c>
      <c r="E227" t="s">
        <v>31</v>
      </c>
      <c r="F227" t="s">
        <v>144</v>
      </c>
      <c r="G227">
        <v>9.8800000000000008</v>
      </c>
      <c r="H227">
        <v>16</v>
      </c>
      <c r="I227">
        <f>EmpresaUsa[[#This Row],[PRECIO]]*EmpresaUsa[[#This Row],[CANTIDADSOLICITADA]]</f>
        <v>158.08000000000001</v>
      </c>
      <c r="J227" t="s">
        <v>201</v>
      </c>
      <c r="K227" t="s">
        <v>208</v>
      </c>
    </row>
    <row r="228" spans="1:11" x14ac:dyDescent="0.35">
      <c r="A228">
        <v>10333</v>
      </c>
      <c r="B228" t="s">
        <v>8</v>
      </c>
      <c r="C228" s="1">
        <v>35356</v>
      </c>
      <c r="D228" t="s">
        <v>76</v>
      </c>
      <c r="E228" t="s">
        <v>17</v>
      </c>
      <c r="F228" t="s">
        <v>18</v>
      </c>
      <c r="G228">
        <v>24.18</v>
      </c>
      <c r="H228">
        <v>10</v>
      </c>
      <c r="I228">
        <f>EmpresaUsa[[#This Row],[PRECIO]]*EmpresaUsa[[#This Row],[CANTIDADSOLICITADA]]</f>
        <v>241.8</v>
      </c>
      <c r="J228" t="s">
        <v>209</v>
      </c>
      <c r="K228" t="s">
        <v>210</v>
      </c>
    </row>
    <row r="229" spans="1:11" x14ac:dyDescent="0.35">
      <c r="A229">
        <v>10333</v>
      </c>
      <c r="B229" t="s">
        <v>8</v>
      </c>
      <c r="C229" s="1">
        <v>35356</v>
      </c>
      <c r="D229" t="s">
        <v>76</v>
      </c>
      <c r="E229" t="s">
        <v>31</v>
      </c>
      <c r="F229" t="s">
        <v>60</v>
      </c>
      <c r="G229">
        <v>10.4</v>
      </c>
      <c r="H229">
        <v>10</v>
      </c>
      <c r="I229">
        <f>EmpresaUsa[[#This Row],[PRECIO]]*EmpresaUsa[[#This Row],[CANTIDADSOLICITADA]]</f>
        <v>104</v>
      </c>
      <c r="J229" t="s">
        <v>204</v>
      </c>
      <c r="K229" t="s">
        <v>211</v>
      </c>
    </row>
    <row r="230" spans="1:11" x14ac:dyDescent="0.35">
      <c r="A230">
        <v>10333</v>
      </c>
      <c r="B230" t="s">
        <v>8</v>
      </c>
      <c r="C230" s="1">
        <v>35356</v>
      </c>
      <c r="D230" t="s">
        <v>76</v>
      </c>
      <c r="E230" t="s">
        <v>10</v>
      </c>
      <c r="F230" t="s">
        <v>88</v>
      </c>
      <c r="G230">
        <v>22.36</v>
      </c>
      <c r="H230">
        <v>40</v>
      </c>
      <c r="I230">
        <f>EmpresaUsa[[#This Row],[PRECIO]]*EmpresaUsa[[#This Row],[CANTIDADSOLICITADA]]</f>
        <v>894.4</v>
      </c>
      <c r="J230" t="s">
        <v>204</v>
      </c>
      <c r="K230" t="s">
        <v>212</v>
      </c>
    </row>
    <row r="231" spans="1:11" x14ac:dyDescent="0.35">
      <c r="A231">
        <v>10334</v>
      </c>
      <c r="B231" t="s">
        <v>67</v>
      </c>
      <c r="C231" s="1">
        <v>35359</v>
      </c>
      <c r="D231" t="s">
        <v>27</v>
      </c>
      <c r="E231" t="s">
        <v>12</v>
      </c>
      <c r="F231" t="s">
        <v>134</v>
      </c>
      <c r="G231">
        <v>7.28</v>
      </c>
      <c r="H231">
        <v>8</v>
      </c>
      <c r="I231">
        <f>EmpresaUsa[[#This Row],[PRECIO]]*EmpresaUsa[[#This Row],[CANTIDADSOLICITADA]]</f>
        <v>58.24</v>
      </c>
      <c r="J231" t="s">
        <v>196</v>
      </c>
      <c r="K231" t="s">
        <v>213</v>
      </c>
    </row>
    <row r="232" spans="1:11" x14ac:dyDescent="0.35">
      <c r="A232">
        <v>10334</v>
      </c>
      <c r="B232" t="s">
        <v>67</v>
      </c>
      <c r="C232" s="1">
        <v>35359</v>
      </c>
      <c r="D232" t="s">
        <v>27</v>
      </c>
      <c r="E232" t="s">
        <v>31</v>
      </c>
      <c r="F232" t="s">
        <v>111</v>
      </c>
      <c r="G232">
        <v>13</v>
      </c>
      <c r="H232">
        <v>10</v>
      </c>
      <c r="I232">
        <f>EmpresaUsa[[#This Row],[PRECIO]]*EmpresaUsa[[#This Row],[CANTIDADSOLICITADA]]</f>
        <v>130</v>
      </c>
      <c r="J232" t="s">
        <v>201</v>
      </c>
      <c r="K232" t="s">
        <v>214</v>
      </c>
    </row>
    <row r="233" spans="1:11" x14ac:dyDescent="0.35">
      <c r="A233">
        <v>10335</v>
      </c>
      <c r="B233" t="s">
        <v>112</v>
      </c>
      <c r="C233" s="1">
        <v>35360</v>
      </c>
      <c r="D233" t="s">
        <v>120</v>
      </c>
      <c r="E233" t="s">
        <v>36</v>
      </c>
      <c r="F233" t="s">
        <v>46</v>
      </c>
      <c r="G233">
        <v>19.760000000000002</v>
      </c>
      <c r="H233">
        <v>7</v>
      </c>
      <c r="I233">
        <f>EmpresaUsa[[#This Row],[PRECIO]]*EmpresaUsa[[#This Row],[CANTIDADSOLICITADA]]</f>
        <v>138.32000000000002</v>
      </c>
      <c r="J233" t="s">
        <v>201</v>
      </c>
      <c r="K233" t="s">
        <v>215</v>
      </c>
    </row>
    <row r="234" spans="1:11" x14ac:dyDescent="0.35">
      <c r="A234">
        <v>10335</v>
      </c>
      <c r="B234" t="s">
        <v>112</v>
      </c>
      <c r="C234" s="1">
        <v>35360</v>
      </c>
      <c r="D234" t="s">
        <v>120</v>
      </c>
      <c r="E234" t="s">
        <v>10</v>
      </c>
      <c r="F234" t="s">
        <v>35</v>
      </c>
      <c r="G234">
        <v>13</v>
      </c>
      <c r="H234">
        <v>25</v>
      </c>
      <c r="I234">
        <f>EmpresaUsa[[#This Row],[PRECIO]]*EmpresaUsa[[#This Row],[CANTIDADSOLICITADA]]</f>
        <v>325</v>
      </c>
      <c r="J234" t="s">
        <v>194</v>
      </c>
      <c r="K234" t="s">
        <v>216</v>
      </c>
    </row>
    <row r="235" spans="1:11" x14ac:dyDescent="0.35">
      <c r="A235">
        <v>10335</v>
      </c>
      <c r="B235" t="s">
        <v>112</v>
      </c>
      <c r="C235" s="1">
        <v>35360</v>
      </c>
      <c r="D235" t="s">
        <v>120</v>
      </c>
      <c r="E235" t="s">
        <v>10</v>
      </c>
      <c r="F235" t="s">
        <v>58</v>
      </c>
      <c r="G235">
        <v>33.28</v>
      </c>
      <c r="H235">
        <v>6</v>
      </c>
      <c r="I235">
        <f>EmpresaUsa[[#This Row],[PRECIO]]*EmpresaUsa[[#This Row],[CANTIDADSOLICITADA]]</f>
        <v>199.68</v>
      </c>
      <c r="J235" t="s">
        <v>199</v>
      </c>
      <c r="K235" t="s">
        <v>217</v>
      </c>
    </row>
    <row r="236" spans="1:11" x14ac:dyDescent="0.35">
      <c r="A236">
        <v>10335</v>
      </c>
      <c r="B236" t="s">
        <v>112</v>
      </c>
      <c r="C236" s="1">
        <v>35360</v>
      </c>
      <c r="D236" t="s">
        <v>120</v>
      </c>
      <c r="E236" t="s">
        <v>17</v>
      </c>
      <c r="F236" t="s">
        <v>19</v>
      </c>
      <c r="G236">
        <v>55.12</v>
      </c>
      <c r="H236">
        <v>48</v>
      </c>
      <c r="I236">
        <f>EmpresaUsa[[#This Row],[PRECIO]]*EmpresaUsa[[#This Row],[CANTIDADSOLICITADA]]</f>
        <v>2645.7599999999998</v>
      </c>
      <c r="J236" t="s">
        <v>194</v>
      </c>
      <c r="K236" t="s">
        <v>218</v>
      </c>
    </row>
    <row r="237" spans="1:11" x14ac:dyDescent="0.35">
      <c r="A237">
        <v>10336</v>
      </c>
      <c r="B237" t="s">
        <v>112</v>
      </c>
      <c r="C237" s="1">
        <v>35361</v>
      </c>
      <c r="D237" t="s">
        <v>145</v>
      </c>
      <c r="E237" t="s">
        <v>24</v>
      </c>
      <c r="F237" t="s">
        <v>127</v>
      </c>
      <c r="G237">
        <v>22.88</v>
      </c>
      <c r="H237">
        <v>18</v>
      </c>
      <c r="I237">
        <f>EmpresaUsa[[#This Row],[PRECIO]]*EmpresaUsa[[#This Row],[CANTIDADSOLICITADA]]</f>
        <v>411.84</v>
      </c>
      <c r="J237" t="s">
        <v>196</v>
      </c>
      <c r="K237" t="s">
        <v>219</v>
      </c>
    </row>
    <row r="238" spans="1:11" x14ac:dyDescent="0.35">
      <c r="A238">
        <v>10337</v>
      </c>
      <c r="B238" t="s">
        <v>20</v>
      </c>
      <c r="C238" s="1">
        <v>35362</v>
      </c>
      <c r="D238" t="s">
        <v>78</v>
      </c>
      <c r="E238" t="s">
        <v>12</v>
      </c>
      <c r="F238" t="s">
        <v>146</v>
      </c>
      <c r="G238">
        <v>9.36</v>
      </c>
      <c r="H238">
        <v>40</v>
      </c>
      <c r="I238">
        <f>EmpresaUsa[[#This Row],[PRECIO]]*EmpresaUsa[[#This Row],[CANTIDADSOLICITADA]]</f>
        <v>374.4</v>
      </c>
      <c r="J238" t="s">
        <v>196</v>
      </c>
      <c r="K238" t="s">
        <v>220</v>
      </c>
    </row>
    <row r="239" spans="1:11" x14ac:dyDescent="0.35">
      <c r="A239">
        <v>10337</v>
      </c>
      <c r="B239" t="s">
        <v>20</v>
      </c>
      <c r="C239" s="1">
        <v>35362</v>
      </c>
      <c r="D239" t="s">
        <v>78</v>
      </c>
      <c r="E239" t="s">
        <v>31</v>
      </c>
      <c r="F239" t="s">
        <v>141</v>
      </c>
      <c r="G239">
        <v>32.369999999999997</v>
      </c>
      <c r="H239">
        <v>24</v>
      </c>
      <c r="I239">
        <f>EmpresaUsa[[#This Row],[PRECIO]]*EmpresaUsa[[#This Row],[CANTIDADSOLICITADA]]</f>
        <v>776.87999999999988</v>
      </c>
      <c r="J239" t="s">
        <v>199</v>
      </c>
      <c r="K239" t="s">
        <v>221</v>
      </c>
    </row>
    <row r="240" spans="1:11" x14ac:dyDescent="0.35">
      <c r="A240">
        <v>10337</v>
      </c>
      <c r="B240" t="s">
        <v>20</v>
      </c>
      <c r="C240" s="1">
        <v>35362</v>
      </c>
      <c r="D240" t="s">
        <v>78</v>
      </c>
      <c r="E240" t="s">
        <v>22</v>
      </c>
      <c r="F240" t="s">
        <v>48</v>
      </c>
      <c r="G240">
        <v>19.760000000000002</v>
      </c>
      <c r="H240">
        <v>20</v>
      </c>
      <c r="I240">
        <f>EmpresaUsa[[#This Row],[PRECIO]]*EmpresaUsa[[#This Row],[CANTIDADSOLICITADA]]</f>
        <v>395.20000000000005</v>
      </c>
      <c r="J240" t="s">
        <v>196</v>
      </c>
      <c r="K240" t="s">
        <v>222</v>
      </c>
    </row>
    <row r="241" spans="1:11" x14ac:dyDescent="0.35">
      <c r="A241">
        <v>10337</v>
      </c>
      <c r="B241" t="s">
        <v>20</v>
      </c>
      <c r="C241" s="1">
        <v>35362</v>
      </c>
      <c r="D241" t="s">
        <v>78</v>
      </c>
      <c r="E241" t="s">
        <v>22</v>
      </c>
      <c r="F241" t="s">
        <v>61</v>
      </c>
      <c r="G241">
        <v>27.04</v>
      </c>
      <c r="H241">
        <v>28</v>
      </c>
      <c r="I241">
        <f>EmpresaUsa[[#This Row],[PRECIO]]*EmpresaUsa[[#This Row],[CANTIDADSOLICITADA]]</f>
        <v>757.12</v>
      </c>
      <c r="J241" t="s">
        <v>209</v>
      </c>
      <c r="K241" t="s">
        <v>223</v>
      </c>
    </row>
    <row r="242" spans="1:11" x14ac:dyDescent="0.35">
      <c r="A242">
        <v>10337</v>
      </c>
      <c r="B242" t="s">
        <v>20</v>
      </c>
      <c r="C242" s="1">
        <v>35362</v>
      </c>
      <c r="D242" t="s">
        <v>78</v>
      </c>
      <c r="E242" t="s">
        <v>10</v>
      </c>
      <c r="F242" t="s">
        <v>14</v>
      </c>
      <c r="G242">
        <v>36.14</v>
      </c>
      <c r="H242">
        <v>25</v>
      </c>
      <c r="I242">
        <f>EmpresaUsa[[#This Row],[PRECIO]]*EmpresaUsa[[#This Row],[CANTIDADSOLICITADA]]</f>
        <v>903.5</v>
      </c>
      <c r="J242" t="s">
        <v>201</v>
      </c>
      <c r="K242" t="s">
        <v>224</v>
      </c>
    </row>
    <row r="243" spans="1:11" x14ac:dyDescent="0.35">
      <c r="A243">
        <v>10338</v>
      </c>
      <c r="B243" t="s">
        <v>20</v>
      </c>
      <c r="C243" s="1">
        <v>35363</v>
      </c>
      <c r="D243" t="s">
        <v>124</v>
      </c>
      <c r="E243" t="s">
        <v>41</v>
      </c>
      <c r="F243" t="s">
        <v>75</v>
      </c>
      <c r="G243">
        <v>40.56</v>
      </c>
      <c r="H243">
        <v>20</v>
      </c>
      <c r="I243">
        <f>EmpresaUsa[[#This Row],[PRECIO]]*EmpresaUsa[[#This Row],[CANTIDADSOLICITADA]]</f>
        <v>811.2</v>
      </c>
      <c r="J243" t="s">
        <v>199</v>
      </c>
      <c r="K243" t="s">
        <v>225</v>
      </c>
    </row>
    <row r="244" spans="1:11" x14ac:dyDescent="0.35">
      <c r="A244">
        <v>10338</v>
      </c>
      <c r="B244" t="s">
        <v>20</v>
      </c>
      <c r="C244" s="1">
        <v>35363</v>
      </c>
      <c r="D244" t="s">
        <v>124</v>
      </c>
      <c r="E244" t="s">
        <v>22</v>
      </c>
      <c r="F244" t="s">
        <v>71</v>
      </c>
      <c r="G244">
        <v>26.91</v>
      </c>
      <c r="H244">
        <v>15</v>
      </c>
      <c r="I244">
        <f>EmpresaUsa[[#This Row],[PRECIO]]*EmpresaUsa[[#This Row],[CANTIDADSOLICITADA]]</f>
        <v>403.65</v>
      </c>
      <c r="J244" t="s">
        <v>194</v>
      </c>
      <c r="K244" t="s">
        <v>226</v>
      </c>
    </row>
    <row r="245" spans="1:11" x14ac:dyDescent="0.35">
      <c r="A245">
        <v>10339</v>
      </c>
      <c r="B245" t="s">
        <v>73</v>
      </c>
      <c r="C245" s="1">
        <v>35366</v>
      </c>
      <c r="D245" t="s">
        <v>143</v>
      </c>
      <c r="E245" t="s">
        <v>24</v>
      </c>
      <c r="F245" t="s">
        <v>127</v>
      </c>
      <c r="G245">
        <v>22.88</v>
      </c>
      <c r="H245">
        <v>10</v>
      </c>
      <c r="I245">
        <f>EmpresaUsa[[#This Row],[PRECIO]]*EmpresaUsa[[#This Row],[CANTIDADSOLICITADA]]</f>
        <v>228.79999999999998</v>
      </c>
      <c r="J245" t="s">
        <v>194</v>
      </c>
      <c r="K245" t="s">
        <v>195</v>
      </c>
    </row>
    <row r="246" spans="1:11" x14ac:dyDescent="0.35">
      <c r="A246">
        <v>10339</v>
      </c>
      <c r="B246" t="s">
        <v>73</v>
      </c>
      <c r="C246" s="1">
        <v>35366</v>
      </c>
      <c r="D246" t="s">
        <v>143</v>
      </c>
      <c r="E246" t="s">
        <v>41</v>
      </c>
      <c r="F246" t="s">
        <v>75</v>
      </c>
      <c r="G246">
        <v>40.56</v>
      </c>
      <c r="H246">
        <v>70</v>
      </c>
      <c r="I246">
        <f>EmpresaUsa[[#This Row],[PRECIO]]*EmpresaUsa[[#This Row],[CANTIDADSOLICITADA]]</f>
        <v>2839.2000000000003</v>
      </c>
      <c r="J246" t="s">
        <v>196</v>
      </c>
      <c r="K246" t="s">
        <v>197</v>
      </c>
    </row>
    <row r="247" spans="1:11" x14ac:dyDescent="0.35">
      <c r="A247">
        <v>10339</v>
      </c>
      <c r="B247" t="s">
        <v>73</v>
      </c>
      <c r="C247" s="1">
        <v>35366</v>
      </c>
      <c r="D247" t="s">
        <v>143</v>
      </c>
      <c r="E247" t="s">
        <v>31</v>
      </c>
      <c r="F247" t="s">
        <v>63</v>
      </c>
      <c r="G247">
        <v>51.22</v>
      </c>
      <c r="H247">
        <v>28</v>
      </c>
      <c r="I247">
        <f>EmpresaUsa[[#This Row],[PRECIO]]*EmpresaUsa[[#This Row],[CANTIDADSOLICITADA]]</f>
        <v>1434.1599999999999</v>
      </c>
      <c r="J247" t="s">
        <v>196</v>
      </c>
      <c r="K247" t="s">
        <v>198</v>
      </c>
    </row>
    <row r="248" spans="1:11" x14ac:dyDescent="0.35">
      <c r="A248">
        <v>10340</v>
      </c>
      <c r="B248" t="s">
        <v>55</v>
      </c>
      <c r="C248" s="1">
        <v>35367</v>
      </c>
      <c r="D248" t="s">
        <v>142</v>
      </c>
      <c r="E248" t="s">
        <v>22</v>
      </c>
      <c r="F248" t="s">
        <v>118</v>
      </c>
      <c r="G248">
        <v>65</v>
      </c>
      <c r="H248">
        <v>20</v>
      </c>
      <c r="I248">
        <f>EmpresaUsa[[#This Row],[PRECIO]]*EmpresaUsa[[#This Row],[CANTIDADSOLICITADA]]</f>
        <v>1300</v>
      </c>
      <c r="J248" t="s">
        <v>199</v>
      </c>
      <c r="K248" t="s">
        <v>200</v>
      </c>
    </row>
    <row r="249" spans="1:11" x14ac:dyDescent="0.35">
      <c r="A249">
        <v>10340</v>
      </c>
      <c r="B249" t="s">
        <v>55</v>
      </c>
      <c r="C249" s="1">
        <v>35367</v>
      </c>
      <c r="D249" t="s">
        <v>142</v>
      </c>
      <c r="E249" t="s">
        <v>22</v>
      </c>
      <c r="F249" t="s">
        <v>23</v>
      </c>
      <c r="G249">
        <v>10.01</v>
      </c>
      <c r="H249">
        <v>12</v>
      </c>
      <c r="I249">
        <f>EmpresaUsa[[#This Row],[PRECIO]]*EmpresaUsa[[#This Row],[CANTIDADSOLICITADA]]</f>
        <v>120.12</v>
      </c>
      <c r="J249" t="s">
        <v>201</v>
      </c>
      <c r="K249" t="s">
        <v>202</v>
      </c>
    </row>
    <row r="250" spans="1:11" x14ac:dyDescent="0.35">
      <c r="A250">
        <v>10340</v>
      </c>
      <c r="B250" t="s">
        <v>55</v>
      </c>
      <c r="C250" s="1">
        <v>35367</v>
      </c>
      <c r="D250" t="s">
        <v>142</v>
      </c>
      <c r="E250" t="s">
        <v>36</v>
      </c>
      <c r="F250" t="s">
        <v>84</v>
      </c>
      <c r="G250">
        <v>47.84</v>
      </c>
      <c r="H250">
        <v>40</v>
      </c>
      <c r="I250">
        <f>EmpresaUsa[[#This Row],[PRECIO]]*EmpresaUsa[[#This Row],[CANTIDADSOLICITADA]]</f>
        <v>1913.6000000000001</v>
      </c>
      <c r="J250" t="s">
        <v>196</v>
      </c>
      <c r="K250" t="s">
        <v>203</v>
      </c>
    </row>
    <row r="251" spans="1:11" x14ac:dyDescent="0.35">
      <c r="A251">
        <v>10341</v>
      </c>
      <c r="B251" t="s">
        <v>112</v>
      </c>
      <c r="C251" s="1">
        <v>35367</v>
      </c>
      <c r="D251" t="s">
        <v>147</v>
      </c>
      <c r="E251" t="s">
        <v>10</v>
      </c>
      <c r="F251" t="s">
        <v>33</v>
      </c>
      <c r="G251">
        <v>2.6</v>
      </c>
      <c r="H251">
        <v>8</v>
      </c>
      <c r="I251">
        <f>EmpresaUsa[[#This Row],[PRECIO]]*EmpresaUsa[[#This Row],[CANTIDADSOLICITADA]]</f>
        <v>20.8</v>
      </c>
      <c r="J251" t="s">
        <v>204</v>
      </c>
      <c r="K251" t="s">
        <v>205</v>
      </c>
    </row>
    <row r="252" spans="1:11" x14ac:dyDescent="0.35">
      <c r="A252">
        <v>10341</v>
      </c>
      <c r="B252" t="s">
        <v>112</v>
      </c>
      <c r="C252" s="1">
        <v>35367</v>
      </c>
      <c r="D252" t="s">
        <v>147</v>
      </c>
      <c r="E252" t="s">
        <v>10</v>
      </c>
      <c r="F252" t="s">
        <v>49</v>
      </c>
      <c r="G252">
        <v>57.2</v>
      </c>
      <c r="H252">
        <v>9</v>
      </c>
      <c r="I252">
        <f>EmpresaUsa[[#This Row],[PRECIO]]*EmpresaUsa[[#This Row],[CANTIDADSOLICITADA]]</f>
        <v>514.80000000000007</v>
      </c>
      <c r="J252" t="s">
        <v>196</v>
      </c>
      <c r="K252" t="s">
        <v>206</v>
      </c>
    </row>
    <row r="253" spans="1:11" x14ac:dyDescent="0.35">
      <c r="A253">
        <v>10342</v>
      </c>
      <c r="B253" t="s">
        <v>20</v>
      </c>
      <c r="C253" s="1">
        <v>35368</v>
      </c>
      <c r="D253" t="s">
        <v>78</v>
      </c>
      <c r="E253" t="s">
        <v>36</v>
      </c>
      <c r="F253" t="s">
        <v>46</v>
      </c>
      <c r="G253">
        <v>19.760000000000002</v>
      </c>
      <c r="H253">
        <v>24</v>
      </c>
      <c r="I253">
        <f>EmpresaUsa[[#This Row],[PRECIO]]*EmpresaUsa[[#This Row],[CANTIDADSOLICITADA]]</f>
        <v>474.24</v>
      </c>
      <c r="J253" t="s">
        <v>196</v>
      </c>
      <c r="K253" t="s">
        <v>207</v>
      </c>
    </row>
    <row r="254" spans="1:11" x14ac:dyDescent="0.35">
      <c r="A254">
        <v>10342</v>
      </c>
      <c r="B254" t="s">
        <v>20</v>
      </c>
      <c r="C254" s="1">
        <v>35368</v>
      </c>
      <c r="D254" t="s">
        <v>78</v>
      </c>
      <c r="E254" t="s">
        <v>10</v>
      </c>
      <c r="F254" t="s">
        <v>35</v>
      </c>
      <c r="G254">
        <v>13</v>
      </c>
      <c r="H254">
        <v>56</v>
      </c>
      <c r="I254">
        <f>EmpresaUsa[[#This Row],[PRECIO]]*EmpresaUsa[[#This Row],[CANTIDADSOLICITADA]]</f>
        <v>728</v>
      </c>
      <c r="J254" t="s">
        <v>201</v>
      </c>
      <c r="K254" t="s">
        <v>208</v>
      </c>
    </row>
    <row r="255" spans="1:11" x14ac:dyDescent="0.35">
      <c r="A255">
        <v>10342</v>
      </c>
      <c r="B255" t="s">
        <v>20</v>
      </c>
      <c r="C255" s="1">
        <v>35368</v>
      </c>
      <c r="D255" t="s">
        <v>78</v>
      </c>
      <c r="E255" t="s">
        <v>22</v>
      </c>
      <c r="F255" t="s">
        <v>48</v>
      </c>
      <c r="G255">
        <v>19.760000000000002</v>
      </c>
      <c r="H255">
        <v>40</v>
      </c>
      <c r="I255">
        <f>EmpresaUsa[[#This Row],[PRECIO]]*EmpresaUsa[[#This Row],[CANTIDADSOLICITADA]]</f>
        <v>790.40000000000009</v>
      </c>
      <c r="J255" t="s">
        <v>209</v>
      </c>
      <c r="K255" t="s">
        <v>210</v>
      </c>
    </row>
    <row r="256" spans="1:11" x14ac:dyDescent="0.35">
      <c r="A256">
        <v>10342</v>
      </c>
      <c r="B256" t="s">
        <v>20</v>
      </c>
      <c r="C256" s="1">
        <v>35368</v>
      </c>
      <c r="D256" t="s">
        <v>78</v>
      </c>
      <c r="E256" t="s">
        <v>41</v>
      </c>
      <c r="F256" t="s">
        <v>42</v>
      </c>
      <c r="G256">
        <v>24.96</v>
      </c>
      <c r="H256">
        <v>40</v>
      </c>
      <c r="I256">
        <f>EmpresaUsa[[#This Row],[PRECIO]]*EmpresaUsa[[#This Row],[CANTIDADSOLICITADA]]</f>
        <v>998.40000000000009</v>
      </c>
      <c r="J256" t="s">
        <v>204</v>
      </c>
      <c r="K256" t="s">
        <v>211</v>
      </c>
    </row>
    <row r="257" spans="1:11" x14ac:dyDescent="0.35">
      <c r="A257">
        <v>10343</v>
      </c>
      <c r="B257" t="s">
        <v>20</v>
      </c>
      <c r="C257" s="1">
        <v>35369</v>
      </c>
      <c r="D257" t="s">
        <v>98</v>
      </c>
      <c r="E257" t="s">
        <v>12</v>
      </c>
      <c r="F257" t="s">
        <v>115</v>
      </c>
      <c r="G257">
        <v>34.58</v>
      </c>
      <c r="H257">
        <v>50</v>
      </c>
      <c r="I257">
        <f>EmpresaUsa[[#This Row],[PRECIO]]*EmpresaUsa[[#This Row],[CANTIDADSOLICITADA]]</f>
        <v>1729</v>
      </c>
      <c r="J257" t="s">
        <v>204</v>
      </c>
      <c r="K257" t="s">
        <v>212</v>
      </c>
    </row>
    <row r="258" spans="1:11" x14ac:dyDescent="0.35">
      <c r="A258">
        <v>10343</v>
      </c>
      <c r="B258" t="s">
        <v>20</v>
      </c>
      <c r="C258" s="1">
        <v>35369</v>
      </c>
      <c r="D258" t="s">
        <v>98</v>
      </c>
      <c r="E258" t="s">
        <v>31</v>
      </c>
      <c r="F258" t="s">
        <v>111</v>
      </c>
      <c r="G258">
        <v>13</v>
      </c>
      <c r="H258">
        <v>4</v>
      </c>
      <c r="I258">
        <f>EmpresaUsa[[#This Row],[PRECIO]]*EmpresaUsa[[#This Row],[CANTIDADSOLICITADA]]</f>
        <v>52</v>
      </c>
      <c r="J258" t="s">
        <v>196</v>
      </c>
      <c r="K258" t="s">
        <v>213</v>
      </c>
    </row>
    <row r="259" spans="1:11" x14ac:dyDescent="0.35">
      <c r="A259">
        <v>10343</v>
      </c>
      <c r="B259" t="s">
        <v>20</v>
      </c>
      <c r="C259" s="1">
        <v>35369</v>
      </c>
      <c r="D259" t="s">
        <v>98</v>
      </c>
      <c r="E259" t="s">
        <v>36</v>
      </c>
      <c r="F259" t="s">
        <v>80</v>
      </c>
      <c r="G259">
        <v>18.72</v>
      </c>
      <c r="H259">
        <v>15</v>
      </c>
      <c r="I259">
        <f>EmpresaUsa[[#This Row],[PRECIO]]*EmpresaUsa[[#This Row],[CANTIDADSOLICITADA]]</f>
        <v>280.79999999999995</v>
      </c>
      <c r="J259" t="s">
        <v>201</v>
      </c>
      <c r="K259" t="s">
        <v>214</v>
      </c>
    </row>
    <row r="260" spans="1:11" x14ac:dyDescent="0.35">
      <c r="A260">
        <v>10344</v>
      </c>
      <c r="B260" t="s">
        <v>20</v>
      </c>
      <c r="C260" s="1">
        <v>35370</v>
      </c>
      <c r="D260" t="s">
        <v>83</v>
      </c>
      <c r="E260" t="s">
        <v>24</v>
      </c>
      <c r="F260" t="s">
        <v>127</v>
      </c>
      <c r="G260">
        <v>22.88</v>
      </c>
      <c r="H260">
        <v>35</v>
      </c>
      <c r="I260">
        <f>EmpresaUsa[[#This Row],[PRECIO]]*EmpresaUsa[[#This Row],[CANTIDADSOLICITADA]]</f>
        <v>800.8</v>
      </c>
      <c r="J260" t="s">
        <v>201</v>
      </c>
      <c r="K260" t="s">
        <v>215</v>
      </c>
    </row>
    <row r="261" spans="1:11" x14ac:dyDescent="0.35">
      <c r="A261">
        <v>10344</v>
      </c>
      <c r="B261" t="s">
        <v>20</v>
      </c>
      <c r="C261" s="1">
        <v>35370</v>
      </c>
      <c r="D261" t="s">
        <v>83</v>
      </c>
      <c r="E261" t="s">
        <v>24</v>
      </c>
      <c r="F261" t="s">
        <v>148</v>
      </c>
      <c r="G261">
        <v>41.6</v>
      </c>
      <c r="H261">
        <v>70</v>
      </c>
      <c r="I261">
        <f>EmpresaUsa[[#This Row],[PRECIO]]*EmpresaUsa[[#This Row],[CANTIDADSOLICITADA]]</f>
        <v>2912</v>
      </c>
      <c r="J261" t="s">
        <v>194</v>
      </c>
      <c r="K261" t="s">
        <v>216</v>
      </c>
    </row>
    <row r="262" spans="1:11" x14ac:dyDescent="0.35">
      <c r="A262">
        <v>10345</v>
      </c>
      <c r="B262" t="s">
        <v>73</v>
      </c>
      <c r="C262" s="1">
        <v>35373</v>
      </c>
      <c r="D262" t="s">
        <v>86</v>
      </c>
      <c r="E262" t="s">
        <v>24</v>
      </c>
      <c r="F262" t="s">
        <v>148</v>
      </c>
      <c r="G262">
        <v>41.6</v>
      </c>
      <c r="H262">
        <v>70</v>
      </c>
      <c r="I262">
        <f>EmpresaUsa[[#This Row],[PRECIO]]*EmpresaUsa[[#This Row],[CANTIDADSOLICITADA]]</f>
        <v>2912</v>
      </c>
      <c r="J262" t="s">
        <v>199</v>
      </c>
      <c r="K262" t="s">
        <v>217</v>
      </c>
    </row>
    <row r="263" spans="1:11" x14ac:dyDescent="0.35">
      <c r="A263">
        <v>10345</v>
      </c>
      <c r="B263" t="s">
        <v>73</v>
      </c>
      <c r="C263" s="1">
        <v>35373</v>
      </c>
      <c r="D263" t="s">
        <v>86</v>
      </c>
      <c r="E263" t="s">
        <v>31</v>
      </c>
      <c r="F263" t="s">
        <v>101</v>
      </c>
      <c r="G263">
        <v>9.49</v>
      </c>
      <c r="H263">
        <v>80</v>
      </c>
      <c r="I263">
        <f>EmpresaUsa[[#This Row],[PRECIO]]*EmpresaUsa[[#This Row],[CANTIDADSOLICITADA]]</f>
        <v>759.2</v>
      </c>
      <c r="J263" t="s">
        <v>194</v>
      </c>
      <c r="K263" t="s">
        <v>218</v>
      </c>
    </row>
    <row r="264" spans="1:11" x14ac:dyDescent="0.35">
      <c r="A264">
        <v>10345</v>
      </c>
      <c r="B264" t="s">
        <v>73</v>
      </c>
      <c r="C264" s="1">
        <v>35373</v>
      </c>
      <c r="D264" t="s">
        <v>86</v>
      </c>
      <c r="E264" t="s">
        <v>12</v>
      </c>
      <c r="F264" t="s">
        <v>13</v>
      </c>
      <c r="G264">
        <v>14.56</v>
      </c>
      <c r="H264">
        <v>9</v>
      </c>
      <c r="I264">
        <f>EmpresaUsa[[#This Row],[PRECIO]]*EmpresaUsa[[#This Row],[CANTIDADSOLICITADA]]</f>
        <v>131.04</v>
      </c>
      <c r="J264" t="s">
        <v>196</v>
      </c>
      <c r="K264" t="s">
        <v>219</v>
      </c>
    </row>
    <row r="265" spans="1:11" x14ac:dyDescent="0.35">
      <c r="A265">
        <v>10346</v>
      </c>
      <c r="B265" t="s">
        <v>26</v>
      </c>
      <c r="C265" s="1">
        <v>35374</v>
      </c>
      <c r="D265" t="s">
        <v>68</v>
      </c>
      <c r="E265" t="s">
        <v>41</v>
      </c>
      <c r="F265" t="s">
        <v>75</v>
      </c>
      <c r="G265">
        <v>40.56</v>
      </c>
      <c r="H265">
        <v>36</v>
      </c>
      <c r="I265">
        <f>EmpresaUsa[[#This Row],[PRECIO]]*EmpresaUsa[[#This Row],[CANTIDADSOLICITADA]]</f>
        <v>1460.16</v>
      </c>
      <c r="J265" t="s">
        <v>196</v>
      </c>
      <c r="K265" t="s">
        <v>220</v>
      </c>
    </row>
    <row r="266" spans="1:11" x14ac:dyDescent="0.35">
      <c r="A266">
        <v>10346</v>
      </c>
      <c r="B266" t="s">
        <v>26</v>
      </c>
      <c r="C266" s="1">
        <v>35374</v>
      </c>
      <c r="D266" t="s">
        <v>68</v>
      </c>
      <c r="E266" t="s">
        <v>12</v>
      </c>
      <c r="F266" t="s">
        <v>70</v>
      </c>
      <c r="G266">
        <v>39.520000000000003</v>
      </c>
      <c r="H266">
        <v>20</v>
      </c>
      <c r="I266">
        <f>EmpresaUsa[[#This Row],[PRECIO]]*EmpresaUsa[[#This Row],[CANTIDADSOLICITADA]]</f>
        <v>790.40000000000009</v>
      </c>
      <c r="J266" t="s">
        <v>199</v>
      </c>
      <c r="K266" t="s">
        <v>221</v>
      </c>
    </row>
    <row r="267" spans="1:11" x14ac:dyDescent="0.35">
      <c r="A267">
        <v>10347</v>
      </c>
      <c r="B267" t="s">
        <v>20</v>
      </c>
      <c r="C267" s="1">
        <v>35375</v>
      </c>
      <c r="D267" t="s">
        <v>149</v>
      </c>
      <c r="E267" t="s">
        <v>31</v>
      </c>
      <c r="F267" t="s">
        <v>136</v>
      </c>
      <c r="G267">
        <v>14.56</v>
      </c>
      <c r="H267">
        <v>10</v>
      </c>
      <c r="I267">
        <f>EmpresaUsa[[#This Row],[PRECIO]]*EmpresaUsa[[#This Row],[CANTIDADSOLICITADA]]</f>
        <v>145.6</v>
      </c>
      <c r="J267" t="s">
        <v>196</v>
      </c>
      <c r="K267" t="s">
        <v>222</v>
      </c>
    </row>
    <row r="268" spans="1:11" x14ac:dyDescent="0.35">
      <c r="A268">
        <v>10347</v>
      </c>
      <c r="B268" t="s">
        <v>20</v>
      </c>
      <c r="C268" s="1">
        <v>35375</v>
      </c>
      <c r="D268" t="s">
        <v>149</v>
      </c>
      <c r="E268" t="s">
        <v>36</v>
      </c>
      <c r="F268" t="s">
        <v>37</v>
      </c>
      <c r="G268">
        <v>18.72</v>
      </c>
      <c r="H268">
        <v>50</v>
      </c>
      <c r="I268">
        <f>EmpresaUsa[[#This Row],[PRECIO]]*EmpresaUsa[[#This Row],[CANTIDADSOLICITADA]]</f>
        <v>936</v>
      </c>
      <c r="J268" t="s">
        <v>209</v>
      </c>
      <c r="K268" t="s">
        <v>223</v>
      </c>
    </row>
    <row r="269" spans="1:11" x14ac:dyDescent="0.35">
      <c r="A269">
        <v>10347</v>
      </c>
      <c r="B269" t="s">
        <v>20</v>
      </c>
      <c r="C269" s="1">
        <v>35375</v>
      </c>
      <c r="D269" t="s">
        <v>149</v>
      </c>
      <c r="E269" t="s">
        <v>22</v>
      </c>
      <c r="F269" t="s">
        <v>79</v>
      </c>
      <c r="G269">
        <v>19.11</v>
      </c>
      <c r="H269">
        <v>4</v>
      </c>
      <c r="I269">
        <f>EmpresaUsa[[#This Row],[PRECIO]]*EmpresaUsa[[#This Row],[CANTIDADSOLICITADA]]</f>
        <v>76.44</v>
      </c>
      <c r="J269" t="s">
        <v>201</v>
      </c>
      <c r="K269" t="s">
        <v>224</v>
      </c>
    </row>
    <row r="270" spans="1:11" x14ac:dyDescent="0.35">
      <c r="A270">
        <v>10347</v>
      </c>
      <c r="B270" t="s">
        <v>20</v>
      </c>
      <c r="C270" s="1">
        <v>35375</v>
      </c>
      <c r="D270" t="s">
        <v>149</v>
      </c>
      <c r="E270" t="s">
        <v>36</v>
      </c>
      <c r="F270" t="s">
        <v>99</v>
      </c>
      <c r="G270">
        <v>8.06</v>
      </c>
      <c r="H270">
        <v>6</v>
      </c>
      <c r="I270">
        <f>EmpresaUsa[[#This Row],[PRECIO]]*EmpresaUsa[[#This Row],[CANTIDADSOLICITADA]]</f>
        <v>48.36</v>
      </c>
      <c r="J270" t="s">
        <v>199</v>
      </c>
      <c r="K270" t="s">
        <v>225</v>
      </c>
    </row>
    <row r="271" spans="1:11" x14ac:dyDescent="0.35">
      <c r="A271">
        <v>10348</v>
      </c>
      <c r="B271" t="s">
        <v>20</v>
      </c>
      <c r="C271" s="1">
        <v>35376</v>
      </c>
      <c r="D271" t="s">
        <v>122</v>
      </c>
      <c r="E271" t="s">
        <v>36</v>
      </c>
      <c r="F271" t="s">
        <v>105</v>
      </c>
      <c r="G271">
        <v>18.72</v>
      </c>
      <c r="H271">
        <v>15</v>
      </c>
      <c r="I271">
        <f>EmpresaUsa[[#This Row],[PRECIO]]*EmpresaUsa[[#This Row],[CANTIDADSOLICITADA]]</f>
        <v>280.79999999999995</v>
      </c>
      <c r="J271" t="s">
        <v>194</v>
      </c>
      <c r="K271" t="s">
        <v>226</v>
      </c>
    </row>
    <row r="272" spans="1:11" x14ac:dyDescent="0.35">
      <c r="A272">
        <v>10348</v>
      </c>
      <c r="B272" t="s">
        <v>20</v>
      </c>
      <c r="C272" s="1">
        <v>35376</v>
      </c>
      <c r="D272" t="s">
        <v>122</v>
      </c>
      <c r="E272" t="s">
        <v>12</v>
      </c>
      <c r="F272" t="s">
        <v>146</v>
      </c>
      <c r="G272">
        <v>9.36</v>
      </c>
      <c r="H272">
        <v>25</v>
      </c>
      <c r="I272">
        <f>EmpresaUsa[[#This Row],[PRECIO]]*EmpresaUsa[[#This Row],[CANTIDADSOLICITADA]]</f>
        <v>234</v>
      </c>
      <c r="J272" t="s">
        <v>194</v>
      </c>
      <c r="K272" t="s">
        <v>195</v>
      </c>
    </row>
    <row r="273" spans="1:11" x14ac:dyDescent="0.35">
      <c r="A273">
        <v>10349</v>
      </c>
      <c r="B273" t="s">
        <v>112</v>
      </c>
      <c r="C273" s="1">
        <v>35377</v>
      </c>
      <c r="D273" t="s">
        <v>85</v>
      </c>
      <c r="E273" t="s">
        <v>41</v>
      </c>
      <c r="F273" t="s">
        <v>110</v>
      </c>
      <c r="G273">
        <v>7.67</v>
      </c>
      <c r="H273">
        <v>24</v>
      </c>
      <c r="I273">
        <f>EmpresaUsa[[#This Row],[PRECIO]]*EmpresaUsa[[#This Row],[CANTIDADSOLICITADA]]</f>
        <v>184.07999999999998</v>
      </c>
      <c r="J273" t="s">
        <v>196</v>
      </c>
      <c r="K273" t="s">
        <v>197</v>
      </c>
    </row>
    <row r="274" spans="1:11" x14ac:dyDescent="0.35">
      <c r="A274">
        <v>10350</v>
      </c>
      <c r="B274" t="s">
        <v>15</v>
      </c>
      <c r="C274" s="1">
        <v>35380</v>
      </c>
      <c r="D274" t="s">
        <v>150</v>
      </c>
      <c r="E274" t="s">
        <v>31</v>
      </c>
      <c r="F274" t="s">
        <v>151</v>
      </c>
      <c r="G274">
        <v>16.899999999999999</v>
      </c>
      <c r="H274">
        <v>15</v>
      </c>
      <c r="I274">
        <f>EmpresaUsa[[#This Row],[PRECIO]]*EmpresaUsa[[#This Row],[CANTIDADSOLICITADA]]</f>
        <v>253.49999999999997</v>
      </c>
      <c r="J274" t="s">
        <v>196</v>
      </c>
      <c r="K274" t="s">
        <v>198</v>
      </c>
    </row>
    <row r="275" spans="1:11" x14ac:dyDescent="0.35">
      <c r="A275">
        <v>10350</v>
      </c>
      <c r="B275" t="s">
        <v>15</v>
      </c>
      <c r="C275" s="1">
        <v>35380</v>
      </c>
      <c r="D275" t="s">
        <v>150</v>
      </c>
      <c r="E275" t="s">
        <v>10</v>
      </c>
      <c r="F275" t="s">
        <v>119</v>
      </c>
      <c r="G275">
        <v>37.44</v>
      </c>
      <c r="H275">
        <v>18</v>
      </c>
      <c r="I275">
        <f>EmpresaUsa[[#This Row],[PRECIO]]*EmpresaUsa[[#This Row],[CANTIDADSOLICITADA]]</f>
        <v>673.92</v>
      </c>
      <c r="J275" t="s">
        <v>199</v>
      </c>
      <c r="K275" t="s">
        <v>200</v>
      </c>
    </row>
    <row r="276" spans="1:11" x14ac:dyDescent="0.35">
      <c r="A276">
        <v>10351</v>
      </c>
      <c r="B276" t="s">
        <v>55</v>
      </c>
      <c r="C276" s="1">
        <v>35380</v>
      </c>
      <c r="D276" t="s">
        <v>56</v>
      </c>
      <c r="E276" t="s">
        <v>36</v>
      </c>
      <c r="F276" t="s">
        <v>140</v>
      </c>
      <c r="G276">
        <v>274.04000000000002</v>
      </c>
      <c r="H276">
        <v>20</v>
      </c>
      <c r="I276">
        <f>EmpresaUsa[[#This Row],[PRECIO]]*EmpresaUsa[[#This Row],[CANTIDADSOLICITADA]]</f>
        <v>5480.8</v>
      </c>
      <c r="J276" t="s">
        <v>201</v>
      </c>
      <c r="K276" t="s">
        <v>202</v>
      </c>
    </row>
    <row r="277" spans="1:11" x14ac:dyDescent="0.35">
      <c r="A277">
        <v>10351</v>
      </c>
      <c r="B277" t="s">
        <v>55</v>
      </c>
      <c r="C277" s="1">
        <v>35380</v>
      </c>
      <c r="D277" t="s">
        <v>56</v>
      </c>
      <c r="E277" t="s">
        <v>22</v>
      </c>
      <c r="F277" t="s">
        <v>23</v>
      </c>
      <c r="G277">
        <v>10.01</v>
      </c>
      <c r="H277">
        <v>13</v>
      </c>
      <c r="I277">
        <f>EmpresaUsa[[#This Row],[PRECIO]]*EmpresaUsa[[#This Row],[CANTIDADSOLICITADA]]</f>
        <v>130.13</v>
      </c>
      <c r="J277" t="s">
        <v>196</v>
      </c>
      <c r="K277" t="s">
        <v>203</v>
      </c>
    </row>
    <row r="278" spans="1:11" x14ac:dyDescent="0.35">
      <c r="A278">
        <v>10351</v>
      </c>
      <c r="B278" t="s">
        <v>55</v>
      </c>
      <c r="C278" s="1">
        <v>35380</v>
      </c>
      <c r="D278" t="s">
        <v>56</v>
      </c>
      <c r="E278" t="s">
        <v>24</v>
      </c>
      <c r="F278" t="s">
        <v>95</v>
      </c>
      <c r="G278">
        <v>20.149999999999999</v>
      </c>
      <c r="H278">
        <v>77</v>
      </c>
      <c r="I278">
        <f>EmpresaUsa[[#This Row],[PRECIO]]*EmpresaUsa[[#This Row],[CANTIDADSOLICITADA]]</f>
        <v>1551.55</v>
      </c>
      <c r="J278" t="s">
        <v>204</v>
      </c>
      <c r="K278" t="s">
        <v>205</v>
      </c>
    </row>
    <row r="279" spans="1:11" x14ac:dyDescent="0.35">
      <c r="A279">
        <v>10351</v>
      </c>
      <c r="B279" t="s">
        <v>55</v>
      </c>
      <c r="C279" s="1">
        <v>35380</v>
      </c>
      <c r="D279" t="s">
        <v>56</v>
      </c>
      <c r="E279" t="s">
        <v>24</v>
      </c>
      <c r="F279" t="s">
        <v>25</v>
      </c>
      <c r="G279">
        <v>21.84</v>
      </c>
      <c r="H279">
        <v>10</v>
      </c>
      <c r="I279">
        <f>EmpresaUsa[[#This Row],[PRECIO]]*EmpresaUsa[[#This Row],[CANTIDADSOLICITADA]]</f>
        <v>218.4</v>
      </c>
      <c r="J279" t="s">
        <v>196</v>
      </c>
      <c r="K279" t="s">
        <v>206</v>
      </c>
    </row>
    <row r="280" spans="1:11" x14ac:dyDescent="0.35">
      <c r="A280">
        <v>10352</v>
      </c>
      <c r="B280" t="s">
        <v>26</v>
      </c>
      <c r="C280" s="1">
        <v>35381</v>
      </c>
      <c r="D280" t="s">
        <v>139</v>
      </c>
      <c r="E280" t="s">
        <v>36</v>
      </c>
      <c r="F280" t="s">
        <v>40</v>
      </c>
      <c r="G280">
        <v>4.68</v>
      </c>
      <c r="H280">
        <v>10</v>
      </c>
      <c r="I280">
        <f>EmpresaUsa[[#This Row],[PRECIO]]*EmpresaUsa[[#This Row],[CANTIDADSOLICITADA]]</f>
        <v>46.8</v>
      </c>
      <c r="J280" t="s">
        <v>196</v>
      </c>
      <c r="K280" t="s">
        <v>207</v>
      </c>
    </row>
    <row r="281" spans="1:11" x14ac:dyDescent="0.35">
      <c r="A281">
        <v>10352</v>
      </c>
      <c r="B281" t="s">
        <v>26</v>
      </c>
      <c r="C281" s="1">
        <v>35381</v>
      </c>
      <c r="D281" t="s">
        <v>139</v>
      </c>
      <c r="E281" t="s">
        <v>41</v>
      </c>
      <c r="F281" t="s">
        <v>110</v>
      </c>
      <c r="G281">
        <v>7.67</v>
      </c>
      <c r="H281">
        <v>20</v>
      </c>
      <c r="I281">
        <f>EmpresaUsa[[#This Row],[PRECIO]]*EmpresaUsa[[#This Row],[CANTIDADSOLICITADA]]</f>
        <v>153.4</v>
      </c>
      <c r="J281" t="s">
        <v>201</v>
      </c>
      <c r="K281" t="s">
        <v>208</v>
      </c>
    </row>
    <row r="282" spans="1:11" x14ac:dyDescent="0.35">
      <c r="A282">
        <v>10353</v>
      </c>
      <c r="B282" t="s">
        <v>112</v>
      </c>
      <c r="C282" s="1">
        <v>35382</v>
      </c>
      <c r="D282" t="s">
        <v>152</v>
      </c>
      <c r="E282" t="s">
        <v>10</v>
      </c>
      <c r="F282" t="s">
        <v>11</v>
      </c>
      <c r="G282">
        <v>21.84</v>
      </c>
      <c r="H282">
        <v>12</v>
      </c>
      <c r="I282">
        <f>EmpresaUsa[[#This Row],[PRECIO]]*EmpresaUsa[[#This Row],[CANTIDADSOLICITADA]]</f>
        <v>262.08</v>
      </c>
      <c r="J282" t="s">
        <v>209</v>
      </c>
      <c r="K282" t="s">
        <v>210</v>
      </c>
    </row>
    <row r="283" spans="1:11" x14ac:dyDescent="0.35">
      <c r="A283">
        <v>10353</v>
      </c>
      <c r="B283" t="s">
        <v>112</v>
      </c>
      <c r="C283" s="1">
        <v>35382</v>
      </c>
      <c r="D283" t="s">
        <v>152</v>
      </c>
      <c r="E283" t="s">
        <v>36</v>
      </c>
      <c r="F283" t="s">
        <v>140</v>
      </c>
      <c r="G283">
        <v>274.04000000000002</v>
      </c>
      <c r="H283">
        <v>50</v>
      </c>
      <c r="I283">
        <f>EmpresaUsa[[#This Row],[PRECIO]]*EmpresaUsa[[#This Row],[CANTIDADSOLICITADA]]</f>
        <v>13702.000000000002</v>
      </c>
      <c r="J283" t="s">
        <v>204</v>
      </c>
      <c r="K283" t="s">
        <v>211</v>
      </c>
    </row>
    <row r="284" spans="1:11" x14ac:dyDescent="0.35">
      <c r="A284">
        <v>10354</v>
      </c>
      <c r="B284" t="s">
        <v>67</v>
      </c>
      <c r="C284" s="1">
        <v>35383</v>
      </c>
      <c r="D284" t="s">
        <v>133</v>
      </c>
      <c r="E284" t="s">
        <v>36</v>
      </c>
      <c r="F284" t="s">
        <v>105</v>
      </c>
      <c r="G284">
        <v>18.72</v>
      </c>
      <c r="H284">
        <v>12</v>
      </c>
      <c r="I284">
        <f>EmpresaUsa[[#This Row],[PRECIO]]*EmpresaUsa[[#This Row],[CANTIDADSOLICITADA]]</f>
        <v>224.64</v>
      </c>
      <c r="J284" t="s">
        <v>204</v>
      </c>
      <c r="K284" t="s">
        <v>212</v>
      </c>
    </row>
    <row r="285" spans="1:11" x14ac:dyDescent="0.35">
      <c r="A285">
        <v>10354</v>
      </c>
      <c r="B285" t="s">
        <v>67</v>
      </c>
      <c r="C285" s="1">
        <v>35383</v>
      </c>
      <c r="D285" t="s">
        <v>133</v>
      </c>
      <c r="E285" t="s">
        <v>41</v>
      </c>
      <c r="F285" t="s">
        <v>82</v>
      </c>
      <c r="G285">
        <v>128.69999999999999</v>
      </c>
      <c r="H285">
        <v>4</v>
      </c>
      <c r="I285">
        <f>EmpresaUsa[[#This Row],[PRECIO]]*EmpresaUsa[[#This Row],[CANTIDADSOLICITADA]]</f>
        <v>514.79999999999995</v>
      </c>
      <c r="J285" t="s">
        <v>196</v>
      </c>
      <c r="K285" t="s">
        <v>213</v>
      </c>
    </row>
    <row r="286" spans="1:11" x14ac:dyDescent="0.35">
      <c r="A286">
        <v>10355</v>
      </c>
      <c r="B286" t="s">
        <v>15</v>
      </c>
      <c r="C286" s="1">
        <v>35384</v>
      </c>
      <c r="D286" t="s">
        <v>153</v>
      </c>
      <c r="E286" t="s">
        <v>36</v>
      </c>
      <c r="F286" t="s">
        <v>40</v>
      </c>
      <c r="G286">
        <v>4.68</v>
      </c>
      <c r="H286">
        <v>25</v>
      </c>
      <c r="I286">
        <f>EmpresaUsa[[#This Row],[PRECIO]]*EmpresaUsa[[#This Row],[CANTIDADSOLICITADA]]</f>
        <v>117</v>
      </c>
      <c r="J286" t="s">
        <v>201</v>
      </c>
      <c r="K286" t="s">
        <v>214</v>
      </c>
    </row>
    <row r="287" spans="1:11" x14ac:dyDescent="0.35">
      <c r="A287">
        <v>10355</v>
      </c>
      <c r="B287" t="s">
        <v>15</v>
      </c>
      <c r="C287" s="1">
        <v>35384</v>
      </c>
      <c r="D287" t="s">
        <v>153</v>
      </c>
      <c r="E287" t="s">
        <v>12</v>
      </c>
      <c r="F287" t="s">
        <v>29</v>
      </c>
      <c r="G287">
        <v>20.28</v>
      </c>
      <c r="H287">
        <v>25</v>
      </c>
      <c r="I287">
        <f>EmpresaUsa[[#This Row],[PRECIO]]*EmpresaUsa[[#This Row],[CANTIDADSOLICITADA]]</f>
        <v>507</v>
      </c>
      <c r="J287" t="s">
        <v>201</v>
      </c>
      <c r="K287" t="s">
        <v>215</v>
      </c>
    </row>
    <row r="288" spans="1:11" x14ac:dyDescent="0.35">
      <c r="A288">
        <v>10356</v>
      </c>
      <c r="B288" t="s">
        <v>15</v>
      </c>
      <c r="C288" s="1">
        <v>35387</v>
      </c>
      <c r="D288" t="s">
        <v>122</v>
      </c>
      <c r="E288" t="s">
        <v>10</v>
      </c>
      <c r="F288" t="s">
        <v>35</v>
      </c>
      <c r="G288">
        <v>13</v>
      </c>
      <c r="H288">
        <v>30</v>
      </c>
      <c r="I288">
        <f>EmpresaUsa[[#This Row],[PRECIO]]*EmpresaUsa[[#This Row],[CANTIDADSOLICITADA]]</f>
        <v>390</v>
      </c>
      <c r="J288" t="s">
        <v>194</v>
      </c>
      <c r="K288" t="s">
        <v>216</v>
      </c>
    </row>
    <row r="289" spans="1:11" x14ac:dyDescent="0.35">
      <c r="A289">
        <v>10356</v>
      </c>
      <c r="B289" t="s">
        <v>15</v>
      </c>
      <c r="C289" s="1">
        <v>35387</v>
      </c>
      <c r="D289" t="s">
        <v>122</v>
      </c>
      <c r="E289" t="s">
        <v>41</v>
      </c>
      <c r="F289" t="s">
        <v>42</v>
      </c>
      <c r="G289">
        <v>24.96</v>
      </c>
      <c r="H289">
        <v>12</v>
      </c>
      <c r="I289">
        <f>EmpresaUsa[[#This Row],[PRECIO]]*EmpresaUsa[[#This Row],[CANTIDADSOLICITADA]]</f>
        <v>299.52</v>
      </c>
      <c r="J289" t="s">
        <v>199</v>
      </c>
      <c r="K289" t="s">
        <v>217</v>
      </c>
    </row>
    <row r="290" spans="1:11" x14ac:dyDescent="0.35">
      <c r="A290">
        <v>10356</v>
      </c>
      <c r="B290" t="s">
        <v>15</v>
      </c>
      <c r="C290" s="1">
        <v>35387</v>
      </c>
      <c r="D290" t="s">
        <v>122</v>
      </c>
      <c r="E290" t="s">
        <v>10</v>
      </c>
      <c r="F290" t="s">
        <v>119</v>
      </c>
      <c r="G290">
        <v>37.44</v>
      </c>
      <c r="H290">
        <v>20</v>
      </c>
      <c r="I290">
        <f>EmpresaUsa[[#This Row],[PRECIO]]*EmpresaUsa[[#This Row],[CANTIDADSOLICITADA]]</f>
        <v>748.8</v>
      </c>
      <c r="J290" t="s">
        <v>194</v>
      </c>
      <c r="K290" t="s">
        <v>218</v>
      </c>
    </row>
    <row r="291" spans="1:11" x14ac:dyDescent="0.35">
      <c r="A291">
        <v>10357</v>
      </c>
      <c r="B291" t="s">
        <v>55</v>
      </c>
      <c r="C291" s="1">
        <v>35388</v>
      </c>
      <c r="D291" t="s">
        <v>102</v>
      </c>
      <c r="E291" t="s">
        <v>22</v>
      </c>
      <c r="F291" t="s">
        <v>87</v>
      </c>
      <c r="G291">
        <v>32.24</v>
      </c>
      <c r="H291">
        <v>30</v>
      </c>
      <c r="I291">
        <f>EmpresaUsa[[#This Row],[PRECIO]]*EmpresaUsa[[#This Row],[CANTIDADSOLICITADA]]</f>
        <v>967.2</v>
      </c>
      <c r="J291" t="s">
        <v>196</v>
      </c>
      <c r="K291" t="s">
        <v>219</v>
      </c>
    </row>
    <row r="292" spans="1:11" x14ac:dyDescent="0.35">
      <c r="A292">
        <v>10357</v>
      </c>
      <c r="B292" t="s">
        <v>55</v>
      </c>
      <c r="C292" s="1">
        <v>35388</v>
      </c>
      <c r="D292" t="s">
        <v>102</v>
      </c>
      <c r="E292" t="s">
        <v>31</v>
      </c>
      <c r="F292" t="s">
        <v>141</v>
      </c>
      <c r="G292">
        <v>32.369999999999997</v>
      </c>
      <c r="H292">
        <v>16</v>
      </c>
      <c r="I292">
        <f>EmpresaUsa[[#This Row],[PRECIO]]*EmpresaUsa[[#This Row],[CANTIDADSOLICITADA]]</f>
        <v>517.91999999999996</v>
      </c>
      <c r="J292" t="s">
        <v>196</v>
      </c>
      <c r="K292" t="s">
        <v>220</v>
      </c>
    </row>
    <row r="293" spans="1:11" x14ac:dyDescent="0.35">
      <c r="A293">
        <v>10357</v>
      </c>
      <c r="B293" t="s">
        <v>55</v>
      </c>
      <c r="C293" s="1">
        <v>35388</v>
      </c>
      <c r="D293" t="s">
        <v>102</v>
      </c>
      <c r="E293" t="s">
        <v>10</v>
      </c>
      <c r="F293" t="s">
        <v>34</v>
      </c>
      <c r="G293">
        <v>35.36</v>
      </c>
      <c r="H293">
        <v>8</v>
      </c>
      <c r="I293">
        <f>EmpresaUsa[[#This Row],[PRECIO]]*EmpresaUsa[[#This Row],[CANTIDADSOLICITADA]]</f>
        <v>282.88</v>
      </c>
      <c r="J293" t="s">
        <v>199</v>
      </c>
      <c r="K293" t="s">
        <v>221</v>
      </c>
    </row>
    <row r="294" spans="1:11" x14ac:dyDescent="0.35">
      <c r="A294">
        <v>10358</v>
      </c>
      <c r="B294" t="s">
        <v>8</v>
      </c>
      <c r="C294" s="1">
        <v>35389</v>
      </c>
      <c r="D294" t="s">
        <v>150</v>
      </c>
      <c r="E294" t="s">
        <v>36</v>
      </c>
      <c r="F294" t="s">
        <v>40</v>
      </c>
      <c r="G294">
        <v>4.68</v>
      </c>
      <c r="H294">
        <v>10</v>
      </c>
      <c r="I294">
        <f>EmpresaUsa[[#This Row],[PRECIO]]*EmpresaUsa[[#This Row],[CANTIDADSOLICITADA]]</f>
        <v>46.8</v>
      </c>
      <c r="J294" t="s">
        <v>196</v>
      </c>
      <c r="K294" t="s">
        <v>222</v>
      </c>
    </row>
    <row r="295" spans="1:11" x14ac:dyDescent="0.35">
      <c r="A295">
        <v>10358</v>
      </c>
      <c r="B295" t="s">
        <v>8</v>
      </c>
      <c r="C295" s="1">
        <v>35389</v>
      </c>
      <c r="D295" t="s">
        <v>150</v>
      </c>
      <c r="E295" t="s">
        <v>36</v>
      </c>
      <c r="F295" t="s">
        <v>107</v>
      </c>
      <c r="G295">
        <v>14.56</v>
      </c>
      <c r="H295">
        <v>10</v>
      </c>
      <c r="I295">
        <f>EmpresaUsa[[#This Row],[PRECIO]]*EmpresaUsa[[#This Row],[CANTIDADSOLICITADA]]</f>
        <v>145.6</v>
      </c>
      <c r="J295" t="s">
        <v>209</v>
      </c>
      <c r="K295" t="s">
        <v>223</v>
      </c>
    </row>
    <row r="296" spans="1:11" x14ac:dyDescent="0.35">
      <c r="A296">
        <v>10358</v>
      </c>
      <c r="B296" t="s">
        <v>8</v>
      </c>
      <c r="C296" s="1">
        <v>35389</v>
      </c>
      <c r="D296" t="s">
        <v>150</v>
      </c>
      <c r="E296" t="s">
        <v>22</v>
      </c>
      <c r="F296" t="s">
        <v>48</v>
      </c>
      <c r="G296">
        <v>19.760000000000002</v>
      </c>
      <c r="H296">
        <v>20</v>
      </c>
      <c r="I296">
        <f>EmpresaUsa[[#This Row],[PRECIO]]*EmpresaUsa[[#This Row],[CANTIDADSOLICITADA]]</f>
        <v>395.20000000000005</v>
      </c>
      <c r="J296" t="s">
        <v>201</v>
      </c>
      <c r="K296" t="s">
        <v>224</v>
      </c>
    </row>
    <row r="297" spans="1:11" x14ac:dyDescent="0.35">
      <c r="A297">
        <v>10359</v>
      </c>
      <c r="B297" t="s">
        <v>8</v>
      </c>
      <c r="C297" s="1">
        <v>35390</v>
      </c>
      <c r="D297" t="s">
        <v>154</v>
      </c>
      <c r="E297" t="s">
        <v>31</v>
      </c>
      <c r="F297" t="s">
        <v>47</v>
      </c>
      <c r="G297">
        <v>18.07</v>
      </c>
      <c r="H297">
        <v>56</v>
      </c>
      <c r="I297">
        <f>EmpresaUsa[[#This Row],[PRECIO]]*EmpresaUsa[[#This Row],[CANTIDADSOLICITADA]]</f>
        <v>1011.9200000000001</v>
      </c>
      <c r="J297" t="s">
        <v>199</v>
      </c>
      <c r="K297" t="s">
        <v>225</v>
      </c>
    </row>
    <row r="298" spans="1:11" x14ac:dyDescent="0.35">
      <c r="A298">
        <v>10359</v>
      </c>
      <c r="B298" t="s">
        <v>8</v>
      </c>
      <c r="C298" s="1">
        <v>35390</v>
      </c>
      <c r="D298" t="s">
        <v>154</v>
      </c>
      <c r="E298" t="s">
        <v>10</v>
      </c>
      <c r="F298" t="s">
        <v>35</v>
      </c>
      <c r="G298">
        <v>13</v>
      </c>
      <c r="H298">
        <v>70</v>
      </c>
      <c r="I298">
        <f>EmpresaUsa[[#This Row],[PRECIO]]*EmpresaUsa[[#This Row],[CANTIDADSOLICITADA]]</f>
        <v>910</v>
      </c>
      <c r="J298" t="s">
        <v>194</v>
      </c>
      <c r="K298" t="s">
        <v>226</v>
      </c>
    </row>
    <row r="299" spans="1:11" x14ac:dyDescent="0.35">
      <c r="A299">
        <v>10359</v>
      </c>
      <c r="B299" t="s">
        <v>8</v>
      </c>
      <c r="C299" s="1">
        <v>35390</v>
      </c>
      <c r="D299" t="s">
        <v>154</v>
      </c>
      <c r="E299" t="s">
        <v>10</v>
      </c>
      <c r="F299" t="s">
        <v>34</v>
      </c>
      <c r="G299">
        <v>35.36</v>
      </c>
      <c r="H299">
        <v>80</v>
      </c>
      <c r="I299">
        <f>EmpresaUsa[[#This Row],[PRECIO]]*EmpresaUsa[[#This Row],[CANTIDADSOLICITADA]]</f>
        <v>2828.8</v>
      </c>
      <c r="J299" t="s">
        <v>194</v>
      </c>
      <c r="K299" t="s">
        <v>195</v>
      </c>
    </row>
    <row r="300" spans="1:11" x14ac:dyDescent="0.35">
      <c r="A300">
        <v>10360</v>
      </c>
      <c r="B300" t="s">
        <v>20</v>
      </c>
      <c r="C300" s="1">
        <v>35391</v>
      </c>
      <c r="D300" t="s">
        <v>74</v>
      </c>
      <c r="E300" t="s">
        <v>17</v>
      </c>
      <c r="F300" t="s">
        <v>93</v>
      </c>
      <c r="G300">
        <v>47.32</v>
      </c>
      <c r="H300">
        <v>30</v>
      </c>
      <c r="I300">
        <f>EmpresaUsa[[#This Row],[PRECIO]]*EmpresaUsa[[#This Row],[CANTIDADSOLICITADA]]</f>
        <v>1419.6</v>
      </c>
      <c r="J300" t="s">
        <v>196</v>
      </c>
      <c r="K300" t="s">
        <v>197</v>
      </c>
    </row>
    <row r="301" spans="1:11" x14ac:dyDescent="0.35">
      <c r="A301">
        <v>10360</v>
      </c>
      <c r="B301" t="s">
        <v>20</v>
      </c>
      <c r="C301" s="1">
        <v>35391</v>
      </c>
      <c r="D301" t="s">
        <v>74</v>
      </c>
      <c r="E301" t="s">
        <v>41</v>
      </c>
      <c r="F301" t="s">
        <v>82</v>
      </c>
      <c r="G301">
        <v>128.69999999999999</v>
      </c>
      <c r="H301">
        <v>35</v>
      </c>
      <c r="I301">
        <f>EmpresaUsa[[#This Row],[PRECIO]]*EmpresaUsa[[#This Row],[CANTIDADSOLICITADA]]</f>
        <v>4504.5</v>
      </c>
      <c r="J301" t="s">
        <v>196</v>
      </c>
      <c r="K301" t="s">
        <v>198</v>
      </c>
    </row>
    <row r="302" spans="1:11" x14ac:dyDescent="0.35">
      <c r="A302">
        <v>10360</v>
      </c>
      <c r="B302" t="s">
        <v>20</v>
      </c>
      <c r="C302" s="1">
        <v>35391</v>
      </c>
      <c r="D302" t="s">
        <v>74</v>
      </c>
      <c r="E302" t="s">
        <v>36</v>
      </c>
      <c r="F302" t="s">
        <v>140</v>
      </c>
      <c r="G302">
        <v>274.04000000000002</v>
      </c>
      <c r="H302">
        <v>10</v>
      </c>
      <c r="I302">
        <f>EmpresaUsa[[#This Row],[PRECIO]]*EmpresaUsa[[#This Row],[CANTIDADSOLICITADA]]</f>
        <v>2740.4</v>
      </c>
      <c r="J302" t="s">
        <v>199</v>
      </c>
      <c r="K302" t="s">
        <v>200</v>
      </c>
    </row>
    <row r="303" spans="1:11" x14ac:dyDescent="0.35">
      <c r="A303">
        <v>10360</v>
      </c>
      <c r="B303" t="s">
        <v>20</v>
      </c>
      <c r="C303" s="1">
        <v>35391</v>
      </c>
      <c r="D303" t="s">
        <v>74</v>
      </c>
      <c r="E303" t="s">
        <v>31</v>
      </c>
      <c r="F303" t="s">
        <v>38</v>
      </c>
      <c r="G303">
        <v>20.8</v>
      </c>
      <c r="H303">
        <v>35</v>
      </c>
      <c r="I303">
        <f>EmpresaUsa[[#This Row],[PRECIO]]*EmpresaUsa[[#This Row],[CANTIDADSOLICITADA]]</f>
        <v>728</v>
      </c>
      <c r="J303" t="s">
        <v>201</v>
      </c>
      <c r="K303" t="s">
        <v>202</v>
      </c>
    </row>
    <row r="304" spans="1:11" x14ac:dyDescent="0.35">
      <c r="A304">
        <v>10360</v>
      </c>
      <c r="B304" t="s">
        <v>20</v>
      </c>
      <c r="C304" s="1">
        <v>35391</v>
      </c>
      <c r="D304" t="s">
        <v>74</v>
      </c>
      <c r="E304" t="s">
        <v>41</v>
      </c>
      <c r="F304" t="s">
        <v>110</v>
      </c>
      <c r="G304">
        <v>7.67</v>
      </c>
      <c r="H304">
        <v>28</v>
      </c>
      <c r="I304">
        <f>EmpresaUsa[[#This Row],[PRECIO]]*EmpresaUsa[[#This Row],[CANTIDADSOLICITADA]]</f>
        <v>214.76</v>
      </c>
      <c r="J304" t="s">
        <v>196</v>
      </c>
      <c r="K304" t="s">
        <v>203</v>
      </c>
    </row>
    <row r="305" spans="1:11" x14ac:dyDescent="0.35">
      <c r="A305">
        <v>10361</v>
      </c>
      <c r="B305" t="s">
        <v>55</v>
      </c>
      <c r="C305" s="1">
        <v>35391</v>
      </c>
      <c r="D305" t="s">
        <v>86</v>
      </c>
      <c r="E305" t="s">
        <v>36</v>
      </c>
      <c r="F305" t="s">
        <v>37</v>
      </c>
      <c r="G305">
        <v>18.72</v>
      </c>
      <c r="H305">
        <v>54</v>
      </c>
      <c r="I305">
        <f>EmpresaUsa[[#This Row],[PRECIO]]*EmpresaUsa[[#This Row],[CANTIDADSOLICITADA]]</f>
        <v>1010.8799999999999</v>
      </c>
      <c r="J305" t="s">
        <v>204</v>
      </c>
      <c r="K305" t="s">
        <v>205</v>
      </c>
    </row>
    <row r="306" spans="1:11" x14ac:dyDescent="0.35">
      <c r="A306">
        <v>10361</v>
      </c>
      <c r="B306" t="s">
        <v>55</v>
      </c>
      <c r="C306" s="1">
        <v>35391</v>
      </c>
      <c r="D306" t="s">
        <v>86</v>
      </c>
      <c r="E306" t="s">
        <v>10</v>
      </c>
      <c r="F306" t="s">
        <v>34</v>
      </c>
      <c r="G306">
        <v>35.36</v>
      </c>
      <c r="H306">
        <v>55</v>
      </c>
      <c r="I306">
        <f>EmpresaUsa[[#This Row],[PRECIO]]*EmpresaUsa[[#This Row],[CANTIDADSOLICITADA]]</f>
        <v>1944.8</v>
      </c>
      <c r="J306" t="s">
        <v>196</v>
      </c>
      <c r="K306" t="s">
        <v>206</v>
      </c>
    </row>
    <row r="307" spans="1:11" x14ac:dyDescent="0.35">
      <c r="A307">
        <v>10362</v>
      </c>
      <c r="B307" t="s">
        <v>26</v>
      </c>
      <c r="C307" s="1">
        <v>35394</v>
      </c>
      <c r="D307" t="s">
        <v>142</v>
      </c>
      <c r="E307" t="s">
        <v>31</v>
      </c>
      <c r="F307" t="s">
        <v>136</v>
      </c>
      <c r="G307">
        <v>14.56</v>
      </c>
      <c r="H307">
        <v>50</v>
      </c>
      <c r="I307">
        <f>EmpresaUsa[[#This Row],[PRECIO]]*EmpresaUsa[[#This Row],[CANTIDADSOLICITADA]]</f>
        <v>728</v>
      </c>
      <c r="J307" t="s">
        <v>196</v>
      </c>
      <c r="K307" t="s">
        <v>207</v>
      </c>
    </row>
    <row r="308" spans="1:11" x14ac:dyDescent="0.35">
      <c r="A308">
        <v>10362</v>
      </c>
      <c r="B308" t="s">
        <v>26</v>
      </c>
      <c r="C308" s="1">
        <v>35394</v>
      </c>
      <c r="D308" t="s">
        <v>142</v>
      </c>
      <c r="E308" t="s">
        <v>17</v>
      </c>
      <c r="F308" t="s">
        <v>19</v>
      </c>
      <c r="G308">
        <v>55.12</v>
      </c>
      <c r="H308">
        <v>20</v>
      </c>
      <c r="I308">
        <f>EmpresaUsa[[#This Row],[PRECIO]]*EmpresaUsa[[#This Row],[CANTIDADSOLICITADA]]</f>
        <v>1102.3999999999999</v>
      </c>
      <c r="J308" t="s">
        <v>201</v>
      </c>
      <c r="K308" t="s">
        <v>208</v>
      </c>
    </row>
    <row r="309" spans="1:11" x14ac:dyDescent="0.35">
      <c r="A309">
        <v>10362</v>
      </c>
      <c r="B309" t="s">
        <v>26</v>
      </c>
      <c r="C309" s="1">
        <v>35394</v>
      </c>
      <c r="D309" t="s">
        <v>142</v>
      </c>
      <c r="E309" t="s">
        <v>41</v>
      </c>
      <c r="F309" t="s">
        <v>110</v>
      </c>
      <c r="G309">
        <v>7.67</v>
      </c>
      <c r="H309">
        <v>24</v>
      </c>
      <c r="I309">
        <f>EmpresaUsa[[#This Row],[PRECIO]]*EmpresaUsa[[#This Row],[CANTIDADSOLICITADA]]</f>
        <v>184.07999999999998</v>
      </c>
      <c r="J309" t="s">
        <v>209</v>
      </c>
      <c r="K309" t="s">
        <v>210</v>
      </c>
    </row>
    <row r="310" spans="1:11" x14ac:dyDescent="0.35">
      <c r="A310">
        <v>10363</v>
      </c>
      <c r="B310" t="s">
        <v>20</v>
      </c>
      <c r="C310" s="1">
        <v>35395</v>
      </c>
      <c r="D310" t="s">
        <v>155</v>
      </c>
      <c r="E310" t="s">
        <v>10</v>
      </c>
      <c r="F310" t="s">
        <v>35</v>
      </c>
      <c r="G310">
        <v>13</v>
      </c>
      <c r="H310">
        <v>20</v>
      </c>
      <c r="I310">
        <f>EmpresaUsa[[#This Row],[PRECIO]]*EmpresaUsa[[#This Row],[CANTIDADSOLICITADA]]</f>
        <v>260</v>
      </c>
      <c r="J310" t="s">
        <v>204</v>
      </c>
      <c r="K310" t="s">
        <v>211</v>
      </c>
    </row>
    <row r="311" spans="1:11" x14ac:dyDescent="0.35">
      <c r="A311">
        <v>10363</v>
      </c>
      <c r="B311" t="s">
        <v>20</v>
      </c>
      <c r="C311" s="1">
        <v>35395</v>
      </c>
      <c r="D311" t="s">
        <v>155</v>
      </c>
      <c r="E311" t="s">
        <v>36</v>
      </c>
      <c r="F311" t="s">
        <v>99</v>
      </c>
      <c r="G311">
        <v>8.06</v>
      </c>
      <c r="H311">
        <v>12</v>
      </c>
      <c r="I311">
        <f>EmpresaUsa[[#This Row],[PRECIO]]*EmpresaUsa[[#This Row],[CANTIDADSOLICITADA]]</f>
        <v>96.72</v>
      </c>
      <c r="J311" t="s">
        <v>204</v>
      </c>
      <c r="K311" t="s">
        <v>212</v>
      </c>
    </row>
    <row r="312" spans="1:11" x14ac:dyDescent="0.35">
      <c r="A312">
        <v>10363</v>
      </c>
      <c r="B312" t="s">
        <v>20</v>
      </c>
      <c r="C312" s="1">
        <v>35395</v>
      </c>
      <c r="D312" t="s">
        <v>155</v>
      </c>
      <c r="E312" t="s">
        <v>36</v>
      </c>
      <c r="F312" t="s">
        <v>80</v>
      </c>
      <c r="G312">
        <v>18.72</v>
      </c>
      <c r="H312">
        <v>12</v>
      </c>
      <c r="I312">
        <f>EmpresaUsa[[#This Row],[PRECIO]]*EmpresaUsa[[#This Row],[CANTIDADSOLICITADA]]</f>
        <v>224.64</v>
      </c>
      <c r="J312" t="s">
        <v>196</v>
      </c>
      <c r="K312" t="s">
        <v>213</v>
      </c>
    </row>
    <row r="313" spans="1:11" x14ac:dyDescent="0.35">
      <c r="A313">
        <v>10364</v>
      </c>
      <c r="B313" t="s">
        <v>55</v>
      </c>
      <c r="C313" s="1">
        <v>35395</v>
      </c>
      <c r="D313" t="s">
        <v>156</v>
      </c>
      <c r="E313" t="s">
        <v>10</v>
      </c>
      <c r="F313" t="s">
        <v>119</v>
      </c>
      <c r="G313">
        <v>37.44</v>
      </c>
      <c r="H313">
        <v>30</v>
      </c>
      <c r="I313">
        <f>EmpresaUsa[[#This Row],[PRECIO]]*EmpresaUsa[[#This Row],[CANTIDADSOLICITADA]]</f>
        <v>1123.1999999999998</v>
      </c>
      <c r="J313" t="s">
        <v>201</v>
      </c>
      <c r="K313" t="s">
        <v>214</v>
      </c>
    </row>
    <row r="314" spans="1:11" x14ac:dyDescent="0.35">
      <c r="A314">
        <v>10364</v>
      </c>
      <c r="B314" t="s">
        <v>55</v>
      </c>
      <c r="C314" s="1">
        <v>35395</v>
      </c>
      <c r="D314" t="s">
        <v>156</v>
      </c>
      <c r="E314" t="s">
        <v>10</v>
      </c>
      <c r="F314" t="s">
        <v>88</v>
      </c>
      <c r="G314">
        <v>22.36</v>
      </c>
      <c r="H314">
        <v>5</v>
      </c>
      <c r="I314">
        <f>EmpresaUsa[[#This Row],[PRECIO]]*EmpresaUsa[[#This Row],[CANTIDADSOLICITADA]]</f>
        <v>111.8</v>
      </c>
      <c r="J314" t="s">
        <v>201</v>
      </c>
      <c r="K314" t="s">
        <v>215</v>
      </c>
    </row>
    <row r="315" spans="1:11" x14ac:dyDescent="0.35">
      <c r="A315">
        <v>10365</v>
      </c>
      <c r="B315" t="s">
        <v>26</v>
      </c>
      <c r="C315" s="1">
        <v>35396</v>
      </c>
      <c r="D315" t="s">
        <v>157</v>
      </c>
      <c r="E315" t="s">
        <v>10</v>
      </c>
      <c r="F315" t="s">
        <v>11</v>
      </c>
      <c r="G315">
        <v>21.84</v>
      </c>
      <c r="H315">
        <v>24</v>
      </c>
      <c r="I315">
        <f>EmpresaUsa[[#This Row],[PRECIO]]*EmpresaUsa[[#This Row],[CANTIDADSOLICITADA]]</f>
        <v>524.16</v>
      </c>
      <c r="J315" t="s">
        <v>194</v>
      </c>
      <c r="K315" t="s">
        <v>216</v>
      </c>
    </row>
    <row r="316" spans="1:11" x14ac:dyDescent="0.35">
      <c r="A316">
        <v>10366</v>
      </c>
      <c r="B316" t="s">
        <v>67</v>
      </c>
      <c r="C316" s="1">
        <v>35397</v>
      </c>
      <c r="D316" t="s">
        <v>158</v>
      </c>
      <c r="E316" t="s">
        <v>24</v>
      </c>
      <c r="F316" t="s">
        <v>25</v>
      </c>
      <c r="G316">
        <v>21.84</v>
      </c>
      <c r="H316">
        <v>5</v>
      </c>
      <c r="I316">
        <f>EmpresaUsa[[#This Row],[PRECIO]]*EmpresaUsa[[#This Row],[CANTIDADSOLICITADA]]</f>
        <v>109.2</v>
      </c>
      <c r="J316" t="s">
        <v>199</v>
      </c>
      <c r="K316" t="s">
        <v>217</v>
      </c>
    </row>
    <row r="317" spans="1:11" x14ac:dyDescent="0.35">
      <c r="A317">
        <v>10366</v>
      </c>
      <c r="B317" t="s">
        <v>67</v>
      </c>
      <c r="C317" s="1">
        <v>35397</v>
      </c>
      <c r="D317" t="s">
        <v>158</v>
      </c>
      <c r="E317" t="s">
        <v>24</v>
      </c>
      <c r="F317" t="s">
        <v>52</v>
      </c>
      <c r="G317">
        <v>13.52</v>
      </c>
      <c r="H317">
        <v>5</v>
      </c>
      <c r="I317">
        <f>EmpresaUsa[[#This Row],[PRECIO]]*EmpresaUsa[[#This Row],[CANTIDADSOLICITADA]]</f>
        <v>67.599999999999994</v>
      </c>
      <c r="J317" t="s">
        <v>194</v>
      </c>
      <c r="K317" t="s">
        <v>218</v>
      </c>
    </row>
    <row r="318" spans="1:11" x14ac:dyDescent="0.35">
      <c r="A318">
        <v>10367</v>
      </c>
      <c r="B318" t="s">
        <v>112</v>
      </c>
      <c r="C318" s="1">
        <v>35397</v>
      </c>
      <c r="D318" t="s">
        <v>159</v>
      </c>
      <c r="E318" t="s">
        <v>36</v>
      </c>
      <c r="F318" t="s">
        <v>107</v>
      </c>
      <c r="G318">
        <v>14.56</v>
      </c>
      <c r="H318">
        <v>36</v>
      </c>
      <c r="I318">
        <f>EmpresaUsa[[#This Row],[PRECIO]]*EmpresaUsa[[#This Row],[CANTIDADSOLICITADA]]</f>
        <v>524.16</v>
      </c>
      <c r="J318" t="s">
        <v>196</v>
      </c>
      <c r="K318" t="s">
        <v>219</v>
      </c>
    </row>
    <row r="319" spans="1:11" x14ac:dyDescent="0.35">
      <c r="A319">
        <v>10367</v>
      </c>
      <c r="B319" t="s">
        <v>112</v>
      </c>
      <c r="C319" s="1">
        <v>35397</v>
      </c>
      <c r="D319" t="s">
        <v>159</v>
      </c>
      <c r="E319" t="s">
        <v>41</v>
      </c>
      <c r="F319" t="s">
        <v>110</v>
      </c>
      <c r="G319">
        <v>7.67</v>
      </c>
      <c r="H319">
        <v>18</v>
      </c>
      <c r="I319">
        <f>EmpresaUsa[[#This Row],[PRECIO]]*EmpresaUsa[[#This Row],[CANTIDADSOLICITADA]]</f>
        <v>138.06</v>
      </c>
      <c r="J319" t="s">
        <v>196</v>
      </c>
      <c r="K319" t="s">
        <v>220</v>
      </c>
    </row>
    <row r="320" spans="1:11" x14ac:dyDescent="0.35">
      <c r="A320">
        <v>10367</v>
      </c>
      <c r="B320" t="s">
        <v>112</v>
      </c>
      <c r="C320" s="1">
        <v>35397</v>
      </c>
      <c r="D320" t="s">
        <v>159</v>
      </c>
      <c r="E320" t="s">
        <v>24</v>
      </c>
      <c r="F320" t="s">
        <v>25</v>
      </c>
      <c r="G320">
        <v>21.84</v>
      </c>
      <c r="H320">
        <v>15</v>
      </c>
      <c r="I320">
        <f>EmpresaUsa[[#This Row],[PRECIO]]*EmpresaUsa[[#This Row],[CANTIDADSOLICITADA]]</f>
        <v>327.60000000000002</v>
      </c>
      <c r="J320" t="s">
        <v>199</v>
      </c>
      <c r="K320" t="s">
        <v>221</v>
      </c>
    </row>
    <row r="321" spans="1:11" x14ac:dyDescent="0.35">
      <c r="A321">
        <v>10367</v>
      </c>
      <c r="B321" t="s">
        <v>112</v>
      </c>
      <c r="C321" s="1">
        <v>35397</v>
      </c>
      <c r="D321" t="s">
        <v>159</v>
      </c>
      <c r="E321" t="s">
        <v>24</v>
      </c>
      <c r="F321" t="s">
        <v>52</v>
      </c>
      <c r="G321">
        <v>13.52</v>
      </c>
      <c r="H321">
        <v>7</v>
      </c>
      <c r="I321">
        <f>EmpresaUsa[[#This Row],[PRECIO]]*EmpresaUsa[[#This Row],[CANTIDADSOLICITADA]]</f>
        <v>94.64</v>
      </c>
      <c r="J321" t="s">
        <v>196</v>
      </c>
      <c r="K321" t="s">
        <v>222</v>
      </c>
    </row>
    <row r="322" spans="1:11" x14ac:dyDescent="0.35">
      <c r="A322">
        <v>10368</v>
      </c>
      <c r="B322" t="s">
        <v>73</v>
      </c>
      <c r="C322" s="1">
        <v>35398</v>
      </c>
      <c r="D322" t="s">
        <v>56</v>
      </c>
      <c r="E322" t="s">
        <v>31</v>
      </c>
      <c r="F322" t="s">
        <v>60</v>
      </c>
      <c r="G322">
        <v>10.4</v>
      </c>
      <c r="H322">
        <v>5</v>
      </c>
      <c r="I322">
        <f>EmpresaUsa[[#This Row],[PRECIO]]*EmpresaUsa[[#This Row],[CANTIDADSOLICITADA]]</f>
        <v>52</v>
      </c>
      <c r="J322" t="s">
        <v>209</v>
      </c>
      <c r="K322" t="s">
        <v>223</v>
      </c>
    </row>
    <row r="323" spans="1:11" x14ac:dyDescent="0.35">
      <c r="A323">
        <v>10368</v>
      </c>
      <c r="B323" t="s">
        <v>73</v>
      </c>
      <c r="C323" s="1">
        <v>35398</v>
      </c>
      <c r="D323" t="s">
        <v>56</v>
      </c>
      <c r="E323" t="s">
        <v>17</v>
      </c>
      <c r="F323" t="s">
        <v>93</v>
      </c>
      <c r="G323">
        <v>47.32</v>
      </c>
      <c r="H323">
        <v>13</v>
      </c>
      <c r="I323">
        <f>EmpresaUsa[[#This Row],[PRECIO]]*EmpresaUsa[[#This Row],[CANTIDADSOLICITADA]]</f>
        <v>615.16</v>
      </c>
      <c r="J323" t="s">
        <v>201</v>
      </c>
      <c r="K323" t="s">
        <v>224</v>
      </c>
    </row>
    <row r="324" spans="1:11" x14ac:dyDescent="0.35">
      <c r="A324">
        <v>10368</v>
      </c>
      <c r="B324" t="s">
        <v>73</v>
      </c>
      <c r="C324" s="1">
        <v>35398</v>
      </c>
      <c r="D324" t="s">
        <v>56</v>
      </c>
      <c r="E324" t="s">
        <v>12</v>
      </c>
      <c r="F324" t="s">
        <v>29</v>
      </c>
      <c r="G324">
        <v>20.28</v>
      </c>
      <c r="H324">
        <v>25</v>
      </c>
      <c r="I324">
        <f>EmpresaUsa[[#This Row],[PRECIO]]*EmpresaUsa[[#This Row],[CANTIDADSOLICITADA]]</f>
        <v>507</v>
      </c>
      <c r="J324" t="s">
        <v>199</v>
      </c>
      <c r="K324" t="s">
        <v>225</v>
      </c>
    </row>
    <row r="325" spans="1:11" x14ac:dyDescent="0.35">
      <c r="A325">
        <v>10368</v>
      </c>
      <c r="B325" t="s">
        <v>73</v>
      </c>
      <c r="C325" s="1">
        <v>35398</v>
      </c>
      <c r="D325" t="s">
        <v>56</v>
      </c>
      <c r="E325" t="s">
        <v>12</v>
      </c>
      <c r="F325" t="s">
        <v>115</v>
      </c>
      <c r="G325">
        <v>34.58</v>
      </c>
      <c r="H325">
        <v>35</v>
      </c>
      <c r="I325">
        <f>EmpresaUsa[[#This Row],[PRECIO]]*EmpresaUsa[[#This Row],[CANTIDADSOLICITADA]]</f>
        <v>1210.3</v>
      </c>
      <c r="J325" t="s">
        <v>194</v>
      </c>
      <c r="K325" t="s">
        <v>226</v>
      </c>
    </row>
    <row r="326" spans="1:11" x14ac:dyDescent="0.35">
      <c r="A326">
        <v>10369</v>
      </c>
      <c r="B326" t="s">
        <v>67</v>
      </c>
      <c r="C326" s="1">
        <v>35401</v>
      </c>
      <c r="D326" t="s">
        <v>85</v>
      </c>
      <c r="E326" t="s">
        <v>41</v>
      </c>
      <c r="F326" t="s">
        <v>82</v>
      </c>
      <c r="G326">
        <v>128.69999999999999</v>
      </c>
      <c r="H326">
        <v>20</v>
      </c>
      <c r="I326">
        <f>EmpresaUsa[[#This Row],[PRECIO]]*EmpresaUsa[[#This Row],[CANTIDADSOLICITADA]]</f>
        <v>2574</v>
      </c>
      <c r="J326" t="s">
        <v>194</v>
      </c>
      <c r="K326" t="s">
        <v>195</v>
      </c>
    </row>
    <row r="327" spans="1:11" x14ac:dyDescent="0.35">
      <c r="A327">
        <v>10369</v>
      </c>
      <c r="B327" t="s">
        <v>67</v>
      </c>
      <c r="C327" s="1">
        <v>35401</v>
      </c>
      <c r="D327" t="s">
        <v>85</v>
      </c>
      <c r="E327" t="s">
        <v>12</v>
      </c>
      <c r="F327" t="s">
        <v>70</v>
      </c>
      <c r="G327">
        <v>39.520000000000003</v>
      </c>
      <c r="H327">
        <v>18</v>
      </c>
      <c r="I327">
        <f>EmpresaUsa[[#This Row],[PRECIO]]*EmpresaUsa[[#This Row],[CANTIDADSOLICITADA]]</f>
        <v>711.36</v>
      </c>
      <c r="J327" t="s">
        <v>196</v>
      </c>
      <c r="K327" t="s">
        <v>197</v>
      </c>
    </row>
    <row r="328" spans="1:11" x14ac:dyDescent="0.35">
      <c r="A328">
        <v>10370</v>
      </c>
      <c r="B328" t="s">
        <v>15</v>
      </c>
      <c r="C328" s="1">
        <v>35402</v>
      </c>
      <c r="D328" t="s">
        <v>39</v>
      </c>
      <c r="E328" t="s">
        <v>36</v>
      </c>
      <c r="F328" t="s">
        <v>105</v>
      </c>
      <c r="G328">
        <v>18.72</v>
      </c>
      <c r="H328">
        <v>15</v>
      </c>
      <c r="I328">
        <f>EmpresaUsa[[#This Row],[PRECIO]]*EmpresaUsa[[#This Row],[CANTIDADSOLICITADA]]</f>
        <v>280.79999999999995</v>
      </c>
      <c r="J328" t="s">
        <v>196</v>
      </c>
      <c r="K328" t="s">
        <v>198</v>
      </c>
    </row>
    <row r="329" spans="1:11" x14ac:dyDescent="0.35">
      <c r="A329">
        <v>10370</v>
      </c>
      <c r="B329" t="s">
        <v>15</v>
      </c>
      <c r="C329" s="1">
        <v>35402</v>
      </c>
      <c r="D329" t="s">
        <v>39</v>
      </c>
      <c r="E329" t="s">
        <v>12</v>
      </c>
      <c r="F329" t="s">
        <v>115</v>
      </c>
      <c r="G329">
        <v>34.58</v>
      </c>
      <c r="H329">
        <v>30</v>
      </c>
      <c r="I329">
        <f>EmpresaUsa[[#This Row],[PRECIO]]*EmpresaUsa[[#This Row],[CANTIDADSOLICITADA]]</f>
        <v>1037.3999999999999</v>
      </c>
      <c r="J329" t="s">
        <v>199</v>
      </c>
      <c r="K329" t="s">
        <v>200</v>
      </c>
    </row>
    <row r="330" spans="1:11" x14ac:dyDescent="0.35">
      <c r="A330">
        <v>10370</v>
      </c>
      <c r="B330" t="s">
        <v>15</v>
      </c>
      <c r="C330" s="1">
        <v>35402</v>
      </c>
      <c r="D330" t="s">
        <v>39</v>
      </c>
      <c r="E330" t="s">
        <v>17</v>
      </c>
      <c r="F330" t="s">
        <v>43</v>
      </c>
      <c r="G330">
        <v>10.4</v>
      </c>
      <c r="H330">
        <v>20</v>
      </c>
      <c r="I330">
        <f>EmpresaUsa[[#This Row],[PRECIO]]*EmpresaUsa[[#This Row],[CANTIDADSOLICITADA]]</f>
        <v>208</v>
      </c>
      <c r="J330" t="s">
        <v>201</v>
      </c>
      <c r="K330" t="s">
        <v>202</v>
      </c>
    </row>
    <row r="331" spans="1:11" x14ac:dyDescent="0.35">
      <c r="A331">
        <v>10371</v>
      </c>
      <c r="B331" t="s">
        <v>55</v>
      </c>
      <c r="C331" s="1">
        <v>35402</v>
      </c>
      <c r="D331" t="s">
        <v>150</v>
      </c>
      <c r="E331" t="s">
        <v>22</v>
      </c>
      <c r="F331" t="s">
        <v>48</v>
      </c>
      <c r="G331">
        <v>19.760000000000002</v>
      </c>
      <c r="H331">
        <v>6</v>
      </c>
      <c r="I331">
        <f>EmpresaUsa[[#This Row],[PRECIO]]*EmpresaUsa[[#This Row],[CANTIDADSOLICITADA]]</f>
        <v>118.56</v>
      </c>
      <c r="J331" t="s">
        <v>196</v>
      </c>
      <c r="K331" t="s">
        <v>203</v>
      </c>
    </row>
    <row r="332" spans="1:11" x14ac:dyDescent="0.35">
      <c r="A332">
        <v>10372</v>
      </c>
      <c r="B332" t="s">
        <v>8</v>
      </c>
      <c r="C332" s="1">
        <v>35403</v>
      </c>
      <c r="D332" t="s">
        <v>160</v>
      </c>
      <c r="E332" t="s">
        <v>31</v>
      </c>
      <c r="F332" t="s">
        <v>32</v>
      </c>
      <c r="G332">
        <v>84.24</v>
      </c>
      <c r="H332">
        <v>12</v>
      </c>
      <c r="I332">
        <f>EmpresaUsa[[#This Row],[PRECIO]]*EmpresaUsa[[#This Row],[CANTIDADSOLICITADA]]</f>
        <v>1010.8799999999999</v>
      </c>
      <c r="J332" t="s">
        <v>204</v>
      </c>
      <c r="K332" t="s">
        <v>205</v>
      </c>
    </row>
    <row r="333" spans="1:11" x14ac:dyDescent="0.35">
      <c r="A333">
        <v>10372</v>
      </c>
      <c r="B333" t="s">
        <v>8</v>
      </c>
      <c r="C333" s="1">
        <v>35403</v>
      </c>
      <c r="D333" t="s">
        <v>160</v>
      </c>
      <c r="E333" t="s">
        <v>36</v>
      </c>
      <c r="F333" t="s">
        <v>140</v>
      </c>
      <c r="G333">
        <v>274.04000000000002</v>
      </c>
      <c r="H333">
        <v>40</v>
      </c>
      <c r="I333">
        <f>EmpresaUsa[[#This Row],[PRECIO]]*EmpresaUsa[[#This Row],[CANTIDADSOLICITADA]]</f>
        <v>10961.6</v>
      </c>
      <c r="J333" t="s">
        <v>196</v>
      </c>
      <c r="K333" t="s">
        <v>206</v>
      </c>
    </row>
    <row r="334" spans="1:11" x14ac:dyDescent="0.35">
      <c r="A334">
        <v>10372</v>
      </c>
      <c r="B334" t="s">
        <v>8</v>
      </c>
      <c r="C334" s="1">
        <v>35403</v>
      </c>
      <c r="D334" t="s">
        <v>160</v>
      </c>
      <c r="E334" t="s">
        <v>10</v>
      </c>
      <c r="F334" t="s">
        <v>34</v>
      </c>
      <c r="G334">
        <v>35.36</v>
      </c>
      <c r="H334">
        <v>70</v>
      </c>
      <c r="I334">
        <f>EmpresaUsa[[#This Row],[PRECIO]]*EmpresaUsa[[#This Row],[CANTIDADSOLICITADA]]</f>
        <v>2475.1999999999998</v>
      </c>
      <c r="J334" t="s">
        <v>196</v>
      </c>
      <c r="K334" t="s">
        <v>207</v>
      </c>
    </row>
    <row r="335" spans="1:11" x14ac:dyDescent="0.35">
      <c r="A335">
        <v>10372</v>
      </c>
      <c r="B335" t="s">
        <v>8</v>
      </c>
      <c r="C335" s="1">
        <v>35403</v>
      </c>
      <c r="D335" t="s">
        <v>160</v>
      </c>
      <c r="E335" t="s">
        <v>10</v>
      </c>
      <c r="F335" t="s">
        <v>14</v>
      </c>
      <c r="G335">
        <v>36.14</v>
      </c>
      <c r="H335">
        <v>42</v>
      </c>
      <c r="I335">
        <f>EmpresaUsa[[#This Row],[PRECIO]]*EmpresaUsa[[#This Row],[CANTIDADSOLICITADA]]</f>
        <v>1517.88</v>
      </c>
      <c r="J335" t="s">
        <v>201</v>
      </c>
      <c r="K335" t="s">
        <v>208</v>
      </c>
    </row>
    <row r="336" spans="1:11" x14ac:dyDescent="0.35">
      <c r="A336">
        <v>10373</v>
      </c>
      <c r="B336" t="s">
        <v>20</v>
      </c>
      <c r="C336" s="1">
        <v>35404</v>
      </c>
      <c r="D336" t="s">
        <v>120</v>
      </c>
      <c r="E336" t="s">
        <v>22</v>
      </c>
      <c r="F336" t="s">
        <v>131</v>
      </c>
      <c r="G336">
        <v>13.78</v>
      </c>
      <c r="H336">
        <v>80</v>
      </c>
      <c r="I336">
        <f>EmpresaUsa[[#This Row],[PRECIO]]*EmpresaUsa[[#This Row],[CANTIDADSOLICITADA]]</f>
        <v>1102.3999999999999</v>
      </c>
      <c r="J336" t="s">
        <v>209</v>
      </c>
      <c r="K336" t="s">
        <v>210</v>
      </c>
    </row>
    <row r="337" spans="1:11" x14ac:dyDescent="0.35">
      <c r="A337">
        <v>10373</v>
      </c>
      <c r="B337" t="s">
        <v>20</v>
      </c>
      <c r="C337" s="1">
        <v>35404</v>
      </c>
      <c r="D337" t="s">
        <v>120</v>
      </c>
      <c r="E337" t="s">
        <v>10</v>
      </c>
      <c r="F337" t="s">
        <v>88</v>
      </c>
      <c r="G337">
        <v>22.36</v>
      </c>
      <c r="H337">
        <v>50</v>
      </c>
      <c r="I337">
        <f>EmpresaUsa[[#This Row],[PRECIO]]*EmpresaUsa[[#This Row],[CANTIDADSOLICITADA]]</f>
        <v>1118</v>
      </c>
      <c r="J337" t="s">
        <v>204</v>
      </c>
      <c r="K337" t="s">
        <v>211</v>
      </c>
    </row>
    <row r="338" spans="1:11" x14ac:dyDescent="0.35">
      <c r="A338">
        <v>10374</v>
      </c>
      <c r="B338" t="s">
        <v>55</v>
      </c>
      <c r="C338" s="1">
        <v>35404</v>
      </c>
      <c r="D338" t="s">
        <v>161</v>
      </c>
      <c r="E338" t="s">
        <v>10</v>
      </c>
      <c r="F338" t="s">
        <v>35</v>
      </c>
      <c r="G338">
        <v>13</v>
      </c>
      <c r="H338">
        <v>30</v>
      </c>
      <c r="I338">
        <f>EmpresaUsa[[#This Row],[PRECIO]]*EmpresaUsa[[#This Row],[CANTIDADSOLICITADA]]</f>
        <v>390</v>
      </c>
      <c r="J338" t="s">
        <v>204</v>
      </c>
      <c r="K338" t="s">
        <v>212</v>
      </c>
    </row>
    <row r="339" spans="1:11" x14ac:dyDescent="0.35">
      <c r="A339">
        <v>10374</v>
      </c>
      <c r="B339" t="s">
        <v>55</v>
      </c>
      <c r="C339" s="1">
        <v>35404</v>
      </c>
      <c r="D339" t="s">
        <v>161</v>
      </c>
      <c r="E339" t="s">
        <v>22</v>
      </c>
      <c r="F339" t="s">
        <v>131</v>
      </c>
      <c r="G339">
        <v>13.78</v>
      </c>
      <c r="H339">
        <v>15</v>
      </c>
      <c r="I339">
        <f>EmpresaUsa[[#This Row],[PRECIO]]*EmpresaUsa[[#This Row],[CANTIDADSOLICITADA]]</f>
        <v>206.7</v>
      </c>
      <c r="J339" t="s">
        <v>196</v>
      </c>
      <c r="K339" t="s">
        <v>213</v>
      </c>
    </row>
    <row r="340" spans="1:11" x14ac:dyDescent="0.35">
      <c r="A340">
        <v>10375</v>
      </c>
      <c r="B340" t="s">
        <v>26</v>
      </c>
      <c r="C340" s="1">
        <v>35405</v>
      </c>
      <c r="D340" t="s">
        <v>162</v>
      </c>
      <c r="E340" t="s">
        <v>17</v>
      </c>
      <c r="F340" t="s">
        <v>18</v>
      </c>
      <c r="G340">
        <v>24.18</v>
      </c>
      <c r="H340">
        <v>15</v>
      </c>
      <c r="I340">
        <f>EmpresaUsa[[#This Row],[PRECIO]]*EmpresaUsa[[#This Row],[CANTIDADSOLICITADA]]</f>
        <v>362.7</v>
      </c>
      <c r="J340" t="s">
        <v>201</v>
      </c>
      <c r="K340" t="s">
        <v>214</v>
      </c>
    </row>
    <row r="341" spans="1:11" x14ac:dyDescent="0.35">
      <c r="A341">
        <v>10375</v>
      </c>
      <c r="B341" t="s">
        <v>26</v>
      </c>
      <c r="C341" s="1">
        <v>35405</v>
      </c>
      <c r="D341" t="s">
        <v>162</v>
      </c>
      <c r="E341" t="s">
        <v>41</v>
      </c>
      <c r="F341" t="s">
        <v>110</v>
      </c>
      <c r="G341">
        <v>7.67</v>
      </c>
      <c r="H341">
        <v>10</v>
      </c>
      <c r="I341">
        <f>EmpresaUsa[[#This Row],[PRECIO]]*EmpresaUsa[[#This Row],[CANTIDADSOLICITADA]]</f>
        <v>76.7</v>
      </c>
      <c r="J341" t="s">
        <v>201</v>
      </c>
      <c r="K341" t="s">
        <v>215</v>
      </c>
    </row>
    <row r="342" spans="1:11" x14ac:dyDescent="0.35">
      <c r="A342">
        <v>10376</v>
      </c>
      <c r="B342" t="s">
        <v>55</v>
      </c>
      <c r="C342" s="1">
        <v>35408</v>
      </c>
      <c r="D342" t="s">
        <v>143</v>
      </c>
      <c r="E342" t="s">
        <v>10</v>
      </c>
      <c r="F342" t="s">
        <v>35</v>
      </c>
      <c r="G342">
        <v>13</v>
      </c>
      <c r="H342">
        <v>42</v>
      </c>
      <c r="I342">
        <f>EmpresaUsa[[#This Row],[PRECIO]]*EmpresaUsa[[#This Row],[CANTIDADSOLICITADA]]</f>
        <v>546</v>
      </c>
      <c r="J342" t="s">
        <v>194</v>
      </c>
      <c r="K342" t="s">
        <v>216</v>
      </c>
    </row>
    <row r="343" spans="1:11" x14ac:dyDescent="0.35">
      <c r="A343">
        <v>10377</v>
      </c>
      <c r="B343" t="s">
        <v>55</v>
      </c>
      <c r="C343" s="1">
        <v>35408</v>
      </c>
      <c r="D343" t="s">
        <v>154</v>
      </c>
      <c r="E343" t="s">
        <v>17</v>
      </c>
      <c r="F343" t="s">
        <v>93</v>
      </c>
      <c r="G343">
        <v>47.32</v>
      </c>
      <c r="H343">
        <v>20</v>
      </c>
      <c r="I343">
        <f>EmpresaUsa[[#This Row],[PRECIO]]*EmpresaUsa[[#This Row],[CANTIDADSOLICITADA]]</f>
        <v>946.4</v>
      </c>
      <c r="J343" t="s">
        <v>199</v>
      </c>
      <c r="K343" t="s">
        <v>217</v>
      </c>
    </row>
    <row r="344" spans="1:11" x14ac:dyDescent="0.35">
      <c r="A344">
        <v>10377</v>
      </c>
      <c r="B344" t="s">
        <v>55</v>
      </c>
      <c r="C344" s="1">
        <v>35408</v>
      </c>
      <c r="D344" t="s">
        <v>154</v>
      </c>
      <c r="E344" t="s">
        <v>36</v>
      </c>
      <c r="F344" t="s">
        <v>37</v>
      </c>
      <c r="G344">
        <v>18.72</v>
      </c>
      <c r="H344">
        <v>20</v>
      </c>
      <c r="I344">
        <f>EmpresaUsa[[#This Row],[PRECIO]]*EmpresaUsa[[#This Row],[CANTIDADSOLICITADA]]</f>
        <v>374.4</v>
      </c>
      <c r="J344" t="s">
        <v>194</v>
      </c>
      <c r="K344" t="s">
        <v>218</v>
      </c>
    </row>
    <row r="345" spans="1:11" x14ac:dyDescent="0.35">
      <c r="A345">
        <v>10378</v>
      </c>
      <c r="B345" t="s">
        <v>8</v>
      </c>
      <c r="C345" s="1">
        <v>35409</v>
      </c>
      <c r="D345" t="s">
        <v>72</v>
      </c>
      <c r="E345" t="s">
        <v>10</v>
      </c>
      <c r="F345" t="s">
        <v>88</v>
      </c>
      <c r="G345">
        <v>22.36</v>
      </c>
      <c r="H345">
        <v>6</v>
      </c>
      <c r="I345">
        <f>EmpresaUsa[[#This Row],[PRECIO]]*EmpresaUsa[[#This Row],[CANTIDADSOLICITADA]]</f>
        <v>134.16</v>
      </c>
      <c r="J345" t="s">
        <v>196</v>
      </c>
      <c r="K345" t="s">
        <v>219</v>
      </c>
    </row>
    <row r="346" spans="1:11" x14ac:dyDescent="0.35">
      <c r="A346">
        <v>10379</v>
      </c>
      <c r="B346" t="s">
        <v>73</v>
      </c>
      <c r="C346" s="1">
        <v>35410</v>
      </c>
      <c r="D346" t="s">
        <v>65</v>
      </c>
      <c r="E346" t="s">
        <v>22</v>
      </c>
      <c r="F346" t="s">
        <v>23</v>
      </c>
      <c r="G346">
        <v>10.01</v>
      </c>
      <c r="H346">
        <v>8</v>
      </c>
      <c r="I346">
        <f>EmpresaUsa[[#This Row],[PRECIO]]*EmpresaUsa[[#This Row],[CANTIDADSOLICITADA]]</f>
        <v>80.08</v>
      </c>
      <c r="J346" t="s">
        <v>196</v>
      </c>
      <c r="K346" t="s">
        <v>220</v>
      </c>
    </row>
    <row r="347" spans="1:11" x14ac:dyDescent="0.35">
      <c r="A347">
        <v>10379</v>
      </c>
      <c r="B347" t="s">
        <v>73</v>
      </c>
      <c r="C347" s="1">
        <v>35410</v>
      </c>
      <c r="D347" t="s">
        <v>65</v>
      </c>
      <c r="E347" t="s">
        <v>24</v>
      </c>
      <c r="F347" t="s">
        <v>96</v>
      </c>
      <c r="G347">
        <v>45.63</v>
      </c>
      <c r="H347">
        <v>16</v>
      </c>
      <c r="I347">
        <f>EmpresaUsa[[#This Row],[PRECIO]]*EmpresaUsa[[#This Row],[CANTIDADSOLICITADA]]</f>
        <v>730.08</v>
      </c>
      <c r="J347" t="s">
        <v>199</v>
      </c>
      <c r="K347" t="s">
        <v>221</v>
      </c>
    </row>
    <row r="348" spans="1:11" x14ac:dyDescent="0.35">
      <c r="A348">
        <v>10379</v>
      </c>
      <c r="B348" t="s">
        <v>73</v>
      </c>
      <c r="C348" s="1">
        <v>35410</v>
      </c>
      <c r="D348" t="s">
        <v>65</v>
      </c>
      <c r="E348" t="s">
        <v>24</v>
      </c>
      <c r="F348" t="s">
        <v>25</v>
      </c>
      <c r="G348">
        <v>21.84</v>
      </c>
      <c r="H348">
        <v>20</v>
      </c>
      <c r="I348">
        <f>EmpresaUsa[[#This Row],[PRECIO]]*EmpresaUsa[[#This Row],[CANTIDADSOLICITADA]]</f>
        <v>436.8</v>
      </c>
      <c r="J348" t="s">
        <v>196</v>
      </c>
      <c r="K348" t="s">
        <v>222</v>
      </c>
    </row>
    <row r="349" spans="1:11" x14ac:dyDescent="0.35">
      <c r="A349">
        <v>10380</v>
      </c>
      <c r="B349" t="s">
        <v>67</v>
      </c>
      <c r="C349" s="1">
        <v>35411</v>
      </c>
      <c r="D349" t="s">
        <v>120</v>
      </c>
      <c r="E349" t="s">
        <v>22</v>
      </c>
      <c r="F349" t="s">
        <v>71</v>
      </c>
      <c r="G349">
        <v>26.91</v>
      </c>
      <c r="H349">
        <v>18</v>
      </c>
      <c r="I349">
        <f>EmpresaUsa[[#This Row],[PRECIO]]*EmpresaUsa[[#This Row],[CANTIDADSOLICITADA]]</f>
        <v>484.38</v>
      </c>
      <c r="J349" t="s">
        <v>209</v>
      </c>
      <c r="K349" t="s">
        <v>223</v>
      </c>
    </row>
    <row r="350" spans="1:11" x14ac:dyDescent="0.35">
      <c r="A350">
        <v>10380</v>
      </c>
      <c r="B350" t="s">
        <v>67</v>
      </c>
      <c r="C350" s="1">
        <v>35411</v>
      </c>
      <c r="D350" t="s">
        <v>120</v>
      </c>
      <c r="E350" t="s">
        <v>41</v>
      </c>
      <c r="F350" t="s">
        <v>51</v>
      </c>
      <c r="G350">
        <v>34.06</v>
      </c>
      <c r="H350">
        <v>20</v>
      </c>
      <c r="I350">
        <f>EmpresaUsa[[#This Row],[PRECIO]]*EmpresaUsa[[#This Row],[CANTIDADSOLICITADA]]</f>
        <v>681.2</v>
      </c>
      <c r="J350" t="s">
        <v>201</v>
      </c>
      <c r="K350" t="s">
        <v>224</v>
      </c>
    </row>
    <row r="351" spans="1:11" x14ac:dyDescent="0.35">
      <c r="A351">
        <v>10380</v>
      </c>
      <c r="B351" t="s">
        <v>67</v>
      </c>
      <c r="C351" s="1">
        <v>35411</v>
      </c>
      <c r="D351" t="s">
        <v>120</v>
      </c>
      <c r="E351" t="s">
        <v>10</v>
      </c>
      <c r="F351" t="s">
        <v>34</v>
      </c>
      <c r="G351">
        <v>35.36</v>
      </c>
      <c r="H351">
        <v>6</v>
      </c>
      <c r="I351">
        <f>EmpresaUsa[[#This Row],[PRECIO]]*EmpresaUsa[[#This Row],[CANTIDADSOLICITADA]]</f>
        <v>212.16</v>
      </c>
      <c r="J351" t="s">
        <v>199</v>
      </c>
      <c r="K351" t="s">
        <v>225</v>
      </c>
    </row>
    <row r="352" spans="1:11" x14ac:dyDescent="0.35">
      <c r="A352">
        <v>10380</v>
      </c>
      <c r="B352" t="s">
        <v>67</v>
      </c>
      <c r="C352" s="1">
        <v>35411</v>
      </c>
      <c r="D352" t="s">
        <v>120</v>
      </c>
      <c r="E352" t="s">
        <v>36</v>
      </c>
      <c r="F352" t="s">
        <v>64</v>
      </c>
      <c r="G352">
        <v>15.6</v>
      </c>
      <c r="H352">
        <v>30</v>
      </c>
      <c r="I352">
        <f>EmpresaUsa[[#This Row],[PRECIO]]*EmpresaUsa[[#This Row],[CANTIDADSOLICITADA]]</f>
        <v>468</v>
      </c>
      <c r="J352" t="s">
        <v>194</v>
      </c>
      <c r="K352" t="s">
        <v>226</v>
      </c>
    </row>
    <row r="353" spans="1:11" x14ac:dyDescent="0.35">
      <c r="A353">
        <v>10381</v>
      </c>
      <c r="B353" t="s">
        <v>26</v>
      </c>
      <c r="C353" s="1">
        <v>35411</v>
      </c>
      <c r="D353" t="s">
        <v>102</v>
      </c>
      <c r="E353" t="s">
        <v>17</v>
      </c>
      <c r="F353" t="s">
        <v>43</v>
      </c>
      <c r="G353">
        <v>10.4</v>
      </c>
      <c r="H353">
        <v>14</v>
      </c>
      <c r="I353">
        <f>EmpresaUsa[[#This Row],[PRECIO]]*EmpresaUsa[[#This Row],[CANTIDADSOLICITADA]]</f>
        <v>145.6</v>
      </c>
      <c r="J353" t="s">
        <v>194</v>
      </c>
      <c r="K353" t="s">
        <v>195</v>
      </c>
    </row>
    <row r="354" spans="1:11" x14ac:dyDescent="0.35">
      <c r="A354">
        <v>10382</v>
      </c>
      <c r="B354" t="s">
        <v>20</v>
      </c>
      <c r="C354" s="1">
        <v>35412</v>
      </c>
      <c r="D354" t="s">
        <v>56</v>
      </c>
      <c r="E354" t="s">
        <v>24</v>
      </c>
      <c r="F354" t="s">
        <v>57</v>
      </c>
      <c r="G354">
        <v>22.1</v>
      </c>
      <c r="H354">
        <v>32</v>
      </c>
      <c r="I354">
        <f>EmpresaUsa[[#This Row],[PRECIO]]*EmpresaUsa[[#This Row],[CANTIDADSOLICITADA]]</f>
        <v>707.2</v>
      </c>
      <c r="J354" t="s">
        <v>196</v>
      </c>
      <c r="K354" t="s">
        <v>197</v>
      </c>
    </row>
    <row r="355" spans="1:11" x14ac:dyDescent="0.35">
      <c r="A355">
        <v>10382</v>
      </c>
      <c r="B355" t="s">
        <v>20</v>
      </c>
      <c r="C355" s="1">
        <v>35412</v>
      </c>
      <c r="D355" t="s">
        <v>56</v>
      </c>
      <c r="E355" t="s">
        <v>22</v>
      </c>
      <c r="F355" t="s">
        <v>118</v>
      </c>
      <c r="G355">
        <v>65</v>
      </c>
      <c r="H355">
        <v>9</v>
      </c>
      <c r="I355">
        <f>EmpresaUsa[[#This Row],[PRECIO]]*EmpresaUsa[[#This Row],[CANTIDADSOLICITADA]]</f>
        <v>585</v>
      </c>
      <c r="J355" t="s">
        <v>196</v>
      </c>
      <c r="K355" t="s">
        <v>198</v>
      </c>
    </row>
    <row r="356" spans="1:11" x14ac:dyDescent="0.35">
      <c r="A356">
        <v>10382</v>
      </c>
      <c r="B356" t="s">
        <v>20</v>
      </c>
      <c r="C356" s="1">
        <v>35412</v>
      </c>
      <c r="D356" t="s">
        <v>56</v>
      </c>
      <c r="E356" t="s">
        <v>41</v>
      </c>
      <c r="F356" t="s">
        <v>82</v>
      </c>
      <c r="G356">
        <v>128.69999999999999</v>
      </c>
      <c r="H356">
        <v>14</v>
      </c>
      <c r="I356">
        <f>EmpresaUsa[[#This Row],[PRECIO]]*EmpresaUsa[[#This Row],[CANTIDADSOLICITADA]]</f>
        <v>1801.7999999999997</v>
      </c>
      <c r="J356" t="s">
        <v>199</v>
      </c>
      <c r="K356" t="s">
        <v>200</v>
      </c>
    </row>
    <row r="357" spans="1:11" x14ac:dyDescent="0.35">
      <c r="A357">
        <v>10382</v>
      </c>
      <c r="B357" t="s">
        <v>20</v>
      </c>
      <c r="C357" s="1">
        <v>35412</v>
      </c>
      <c r="D357" t="s">
        <v>56</v>
      </c>
      <c r="E357" t="s">
        <v>10</v>
      </c>
      <c r="F357" t="s">
        <v>33</v>
      </c>
      <c r="G357">
        <v>2.6</v>
      </c>
      <c r="H357">
        <v>60</v>
      </c>
      <c r="I357">
        <f>EmpresaUsa[[#This Row],[PRECIO]]*EmpresaUsa[[#This Row],[CANTIDADSOLICITADA]]</f>
        <v>156</v>
      </c>
      <c r="J357" t="s">
        <v>201</v>
      </c>
      <c r="K357" t="s">
        <v>202</v>
      </c>
    </row>
    <row r="358" spans="1:11" x14ac:dyDescent="0.35">
      <c r="A358">
        <v>10382</v>
      </c>
      <c r="B358" t="s">
        <v>20</v>
      </c>
      <c r="C358" s="1">
        <v>35412</v>
      </c>
      <c r="D358" t="s">
        <v>56</v>
      </c>
      <c r="E358" t="s">
        <v>17</v>
      </c>
      <c r="F358" t="s">
        <v>43</v>
      </c>
      <c r="G358">
        <v>10.4</v>
      </c>
      <c r="H358">
        <v>50</v>
      </c>
      <c r="I358">
        <f>EmpresaUsa[[#This Row],[PRECIO]]*EmpresaUsa[[#This Row],[CANTIDADSOLICITADA]]</f>
        <v>520</v>
      </c>
      <c r="J358" t="s">
        <v>196</v>
      </c>
      <c r="K358" t="s">
        <v>203</v>
      </c>
    </row>
    <row r="359" spans="1:11" x14ac:dyDescent="0.35">
      <c r="A359">
        <v>10383</v>
      </c>
      <c r="B359" t="s">
        <v>67</v>
      </c>
      <c r="C359" s="1">
        <v>35415</v>
      </c>
      <c r="D359" t="s">
        <v>153</v>
      </c>
      <c r="E359" t="s">
        <v>22</v>
      </c>
      <c r="F359" t="s">
        <v>91</v>
      </c>
      <c r="G359">
        <v>6.24</v>
      </c>
      <c r="H359">
        <v>20</v>
      </c>
      <c r="I359">
        <f>EmpresaUsa[[#This Row],[PRECIO]]*EmpresaUsa[[#This Row],[CANTIDADSOLICITADA]]</f>
        <v>124.80000000000001</v>
      </c>
      <c r="J359" t="s">
        <v>204</v>
      </c>
      <c r="K359" t="s">
        <v>205</v>
      </c>
    </row>
    <row r="360" spans="1:11" x14ac:dyDescent="0.35">
      <c r="A360">
        <v>10383</v>
      </c>
      <c r="B360" t="s">
        <v>67</v>
      </c>
      <c r="C360" s="1">
        <v>35415</v>
      </c>
      <c r="D360" t="s">
        <v>153</v>
      </c>
      <c r="E360" t="s">
        <v>31</v>
      </c>
      <c r="F360" t="s">
        <v>151</v>
      </c>
      <c r="G360">
        <v>16.899999999999999</v>
      </c>
      <c r="H360">
        <v>15</v>
      </c>
      <c r="I360">
        <f>EmpresaUsa[[#This Row],[PRECIO]]*EmpresaUsa[[#This Row],[CANTIDADSOLICITADA]]</f>
        <v>253.49999999999997</v>
      </c>
      <c r="J360" t="s">
        <v>196</v>
      </c>
      <c r="K360" t="s">
        <v>206</v>
      </c>
    </row>
    <row r="361" spans="1:11" x14ac:dyDescent="0.35">
      <c r="A361">
        <v>10383</v>
      </c>
      <c r="B361" t="s">
        <v>67</v>
      </c>
      <c r="C361" s="1">
        <v>35415</v>
      </c>
      <c r="D361" t="s">
        <v>153</v>
      </c>
      <c r="E361" t="s">
        <v>12</v>
      </c>
      <c r="F361" t="s">
        <v>70</v>
      </c>
      <c r="G361">
        <v>39.520000000000003</v>
      </c>
      <c r="H361">
        <v>20</v>
      </c>
      <c r="I361">
        <f>EmpresaUsa[[#This Row],[PRECIO]]*EmpresaUsa[[#This Row],[CANTIDADSOLICITADA]]</f>
        <v>790.40000000000009</v>
      </c>
      <c r="J361" t="s">
        <v>196</v>
      </c>
      <c r="K361" t="s">
        <v>207</v>
      </c>
    </row>
    <row r="362" spans="1:11" x14ac:dyDescent="0.35">
      <c r="A362">
        <v>10384</v>
      </c>
      <c r="B362" t="s">
        <v>26</v>
      </c>
      <c r="C362" s="1">
        <v>35415</v>
      </c>
      <c r="D362" t="s">
        <v>94</v>
      </c>
      <c r="E362" t="s">
        <v>31</v>
      </c>
      <c r="F362" t="s">
        <v>32</v>
      </c>
      <c r="G362">
        <v>84.24</v>
      </c>
      <c r="H362">
        <v>28</v>
      </c>
      <c r="I362">
        <f>EmpresaUsa[[#This Row],[PRECIO]]*EmpresaUsa[[#This Row],[CANTIDADSOLICITADA]]</f>
        <v>2358.7199999999998</v>
      </c>
      <c r="J362" t="s">
        <v>201</v>
      </c>
      <c r="K362" t="s">
        <v>208</v>
      </c>
    </row>
    <row r="363" spans="1:11" x14ac:dyDescent="0.35">
      <c r="A363">
        <v>10384</v>
      </c>
      <c r="B363" t="s">
        <v>26</v>
      </c>
      <c r="C363" s="1">
        <v>35415</v>
      </c>
      <c r="D363" t="s">
        <v>94</v>
      </c>
      <c r="E363" t="s">
        <v>10</v>
      </c>
      <c r="F363" t="s">
        <v>34</v>
      </c>
      <c r="G363">
        <v>35.36</v>
      </c>
      <c r="H363">
        <v>15</v>
      </c>
      <c r="I363">
        <f>EmpresaUsa[[#This Row],[PRECIO]]*EmpresaUsa[[#This Row],[CANTIDADSOLICITADA]]</f>
        <v>530.4</v>
      </c>
      <c r="J363" t="s">
        <v>209</v>
      </c>
      <c r="K363" t="s">
        <v>210</v>
      </c>
    </row>
    <row r="364" spans="1:11" x14ac:dyDescent="0.35">
      <c r="A364">
        <v>10385</v>
      </c>
      <c r="B364" t="s">
        <v>55</v>
      </c>
      <c r="C364" s="1">
        <v>35416</v>
      </c>
      <c r="D364" t="s">
        <v>85</v>
      </c>
      <c r="E364" t="s">
        <v>17</v>
      </c>
      <c r="F364" t="s">
        <v>69</v>
      </c>
      <c r="G364">
        <v>31.2</v>
      </c>
      <c r="H364">
        <v>10</v>
      </c>
      <c r="I364">
        <f>EmpresaUsa[[#This Row],[PRECIO]]*EmpresaUsa[[#This Row],[CANTIDADSOLICITADA]]</f>
        <v>312</v>
      </c>
      <c r="J364" t="s">
        <v>204</v>
      </c>
      <c r="K364" t="s">
        <v>211</v>
      </c>
    </row>
    <row r="365" spans="1:11" x14ac:dyDescent="0.35">
      <c r="A365">
        <v>10385</v>
      </c>
      <c r="B365" t="s">
        <v>55</v>
      </c>
      <c r="C365" s="1">
        <v>35416</v>
      </c>
      <c r="D365" t="s">
        <v>85</v>
      </c>
      <c r="E365" t="s">
        <v>10</v>
      </c>
      <c r="F365" t="s">
        <v>34</v>
      </c>
      <c r="G365">
        <v>35.36</v>
      </c>
      <c r="H365">
        <v>20</v>
      </c>
      <c r="I365">
        <f>EmpresaUsa[[#This Row],[PRECIO]]*EmpresaUsa[[#This Row],[CANTIDADSOLICITADA]]</f>
        <v>707.2</v>
      </c>
      <c r="J365" t="s">
        <v>204</v>
      </c>
      <c r="K365" t="s">
        <v>212</v>
      </c>
    </row>
    <row r="366" spans="1:11" x14ac:dyDescent="0.35">
      <c r="A366">
        <v>10385</v>
      </c>
      <c r="B366" t="s">
        <v>55</v>
      </c>
      <c r="C366" s="1">
        <v>35416</v>
      </c>
      <c r="D366" t="s">
        <v>85</v>
      </c>
      <c r="E366" t="s">
        <v>31</v>
      </c>
      <c r="F366" t="s">
        <v>111</v>
      </c>
      <c r="G366">
        <v>13</v>
      </c>
      <c r="H366">
        <v>8</v>
      </c>
      <c r="I366">
        <f>EmpresaUsa[[#This Row],[PRECIO]]*EmpresaUsa[[#This Row],[CANTIDADSOLICITADA]]</f>
        <v>104</v>
      </c>
      <c r="J366" t="s">
        <v>196</v>
      </c>
      <c r="K366" t="s">
        <v>213</v>
      </c>
    </row>
    <row r="367" spans="1:11" x14ac:dyDescent="0.35">
      <c r="A367">
        <v>10386</v>
      </c>
      <c r="B367" t="s">
        <v>44</v>
      </c>
      <c r="C367" s="1">
        <v>35417</v>
      </c>
      <c r="D367" t="s">
        <v>149</v>
      </c>
      <c r="E367" t="s">
        <v>36</v>
      </c>
      <c r="F367" t="s">
        <v>40</v>
      </c>
      <c r="G367">
        <v>4.68</v>
      </c>
      <c r="H367">
        <v>15</v>
      </c>
      <c r="I367">
        <f>EmpresaUsa[[#This Row],[PRECIO]]*EmpresaUsa[[#This Row],[CANTIDADSOLICITADA]]</f>
        <v>70.199999999999989</v>
      </c>
      <c r="J367" t="s">
        <v>201</v>
      </c>
      <c r="K367" t="s">
        <v>214</v>
      </c>
    </row>
    <row r="368" spans="1:11" x14ac:dyDescent="0.35">
      <c r="A368">
        <v>10386</v>
      </c>
      <c r="B368" t="s">
        <v>44</v>
      </c>
      <c r="C368" s="1">
        <v>35417</v>
      </c>
      <c r="D368" t="s">
        <v>149</v>
      </c>
      <c r="E368" t="s">
        <v>36</v>
      </c>
      <c r="F368" t="s">
        <v>107</v>
      </c>
      <c r="G368">
        <v>14.56</v>
      </c>
      <c r="H368">
        <v>10</v>
      </c>
      <c r="I368">
        <f>EmpresaUsa[[#This Row],[PRECIO]]*EmpresaUsa[[#This Row],[CANTIDADSOLICITADA]]</f>
        <v>145.6</v>
      </c>
      <c r="J368" t="s">
        <v>201</v>
      </c>
      <c r="K368" t="s">
        <v>215</v>
      </c>
    </row>
    <row r="369" spans="1:11" x14ac:dyDescent="0.35">
      <c r="A369">
        <v>10387</v>
      </c>
      <c r="B369" t="s">
        <v>55</v>
      </c>
      <c r="C369" s="1">
        <v>35417</v>
      </c>
      <c r="D369" t="s">
        <v>163</v>
      </c>
      <c r="E369" t="s">
        <v>36</v>
      </c>
      <c r="F369" t="s">
        <v>40</v>
      </c>
      <c r="G369">
        <v>4.68</v>
      </c>
      <c r="H369">
        <v>15</v>
      </c>
      <c r="I369">
        <f>EmpresaUsa[[#This Row],[PRECIO]]*EmpresaUsa[[#This Row],[CANTIDADSOLICITADA]]</f>
        <v>70.199999999999989</v>
      </c>
      <c r="J369" t="s">
        <v>194</v>
      </c>
      <c r="K369" t="s">
        <v>216</v>
      </c>
    </row>
    <row r="370" spans="1:11" x14ac:dyDescent="0.35">
      <c r="A370">
        <v>10387</v>
      </c>
      <c r="B370" t="s">
        <v>55</v>
      </c>
      <c r="C370" s="1">
        <v>35417</v>
      </c>
      <c r="D370" t="s">
        <v>163</v>
      </c>
      <c r="E370" t="s">
        <v>17</v>
      </c>
      <c r="F370" t="s">
        <v>93</v>
      </c>
      <c r="G370">
        <v>47.32</v>
      </c>
      <c r="H370">
        <v>6</v>
      </c>
      <c r="I370">
        <f>EmpresaUsa[[#This Row],[PRECIO]]*EmpresaUsa[[#This Row],[CANTIDADSOLICITADA]]</f>
        <v>283.92</v>
      </c>
      <c r="J370" t="s">
        <v>199</v>
      </c>
      <c r="K370" t="s">
        <v>217</v>
      </c>
    </row>
    <row r="371" spans="1:11" x14ac:dyDescent="0.35">
      <c r="A371">
        <v>10387</v>
      </c>
      <c r="B371" t="s">
        <v>55</v>
      </c>
      <c r="C371" s="1">
        <v>35417</v>
      </c>
      <c r="D371" t="s">
        <v>163</v>
      </c>
      <c r="E371" t="s">
        <v>10</v>
      </c>
      <c r="F371" t="s">
        <v>49</v>
      </c>
      <c r="G371">
        <v>57.2</v>
      </c>
      <c r="H371">
        <v>12</v>
      </c>
      <c r="I371">
        <f>EmpresaUsa[[#This Row],[PRECIO]]*EmpresaUsa[[#This Row],[CANTIDADSOLICITADA]]</f>
        <v>686.40000000000009</v>
      </c>
      <c r="J371" t="s">
        <v>194</v>
      </c>
      <c r="K371" t="s">
        <v>218</v>
      </c>
    </row>
    <row r="372" spans="1:11" x14ac:dyDescent="0.35">
      <c r="A372">
        <v>10387</v>
      </c>
      <c r="B372" t="s">
        <v>55</v>
      </c>
      <c r="C372" s="1">
        <v>35417</v>
      </c>
      <c r="D372" t="s">
        <v>163</v>
      </c>
      <c r="E372" t="s">
        <v>10</v>
      </c>
      <c r="F372" t="s">
        <v>88</v>
      </c>
      <c r="G372">
        <v>22.36</v>
      </c>
      <c r="H372">
        <v>15</v>
      </c>
      <c r="I372">
        <f>EmpresaUsa[[#This Row],[PRECIO]]*EmpresaUsa[[#This Row],[CANTIDADSOLICITADA]]</f>
        <v>335.4</v>
      </c>
      <c r="J372" t="s">
        <v>196</v>
      </c>
      <c r="K372" t="s">
        <v>219</v>
      </c>
    </row>
    <row r="373" spans="1:11" x14ac:dyDescent="0.35">
      <c r="A373">
        <v>10388</v>
      </c>
      <c r="B373" t="s">
        <v>73</v>
      </c>
      <c r="C373" s="1">
        <v>35418</v>
      </c>
      <c r="D373" t="s">
        <v>154</v>
      </c>
      <c r="E373" t="s">
        <v>22</v>
      </c>
      <c r="F373" t="s">
        <v>164</v>
      </c>
      <c r="G373">
        <v>9.8800000000000008</v>
      </c>
      <c r="H373">
        <v>15</v>
      </c>
      <c r="I373">
        <f>EmpresaUsa[[#This Row],[PRECIO]]*EmpresaUsa[[#This Row],[CANTIDADSOLICITADA]]</f>
        <v>148.20000000000002</v>
      </c>
      <c r="J373" t="s">
        <v>196</v>
      </c>
      <c r="K373" t="s">
        <v>220</v>
      </c>
    </row>
    <row r="374" spans="1:11" x14ac:dyDescent="0.35">
      <c r="A374">
        <v>10388</v>
      </c>
      <c r="B374" t="s">
        <v>73</v>
      </c>
      <c r="C374" s="1">
        <v>35418</v>
      </c>
      <c r="D374" t="s">
        <v>154</v>
      </c>
      <c r="E374" t="s">
        <v>12</v>
      </c>
      <c r="F374" t="s">
        <v>134</v>
      </c>
      <c r="G374">
        <v>7.28</v>
      </c>
      <c r="H374">
        <v>20</v>
      </c>
      <c r="I374">
        <f>EmpresaUsa[[#This Row],[PRECIO]]*EmpresaUsa[[#This Row],[CANTIDADSOLICITADA]]</f>
        <v>145.6</v>
      </c>
      <c r="J374" t="s">
        <v>199</v>
      </c>
      <c r="K374" t="s">
        <v>221</v>
      </c>
    </row>
    <row r="375" spans="1:11" x14ac:dyDescent="0.35">
      <c r="A375">
        <v>10388</v>
      </c>
      <c r="B375" t="s">
        <v>73</v>
      </c>
      <c r="C375" s="1">
        <v>35418</v>
      </c>
      <c r="D375" t="s">
        <v>154</v>
      </c>
      <c r="E375" t="s">
        <v>41</v>
      </c>
      <c r="F375" t="s">
        <v>51</v>
      </c>
      <c r="G375">
        <v>34.06</v>
      </c>
      <c r="H375">
        <v>40</v>
      </c>
      <c r="I375">
        <f>EmpresaUsa[[#This Row],[PRECIO]]*EmpresaUsa[[#This Row],[CANTIDADSOLICITADA]]</f>
        <v>1362.4</v>
      </c>
      <c r="J375" t="s">
        <v>196</v>
      </c>
      <c r="K375" t="s">
        <v>222</v>
      </c>
    </row>
    <row r="376" spans="1:11" x14ac:dyDescent="0.35">
      <c r="A376">
        <v>10389</v>
      </c>
      <c r="B376" t="s">
        <v>20</v>
      </c>
      <c r="C376" s="1">
        <v>35419</v>
      </c>
      <c r="D376" t="s">
        <v>165</v>
      </c>
      <c r="E376" t="s">
        <v>22</v>
      </c>
      <c r="F376" t="s">
        <v>87</v>
      </c>
      <c r="G376">
        <v>32.24</v>
      </c>
      <c r="H376">
        <v>16</v>
      </c>
      <c r="I376">
        <f>EmpresaUsa[[#This Row],[PRECIO]]*EmpresaUsa[[#This Row],[CANTIDADSOLICITADA]]</f>
        <v>515.84</v>
      </c>
      <c r="J376" t="s">
        <v>209</v>
      </c>
      <c r="K376" t="s">
        <v>223</v>
      </c>
    </row>
    <row r="377" spans="1:11" x14ac:dyDescent="0.35">
      <c r="A377">
        <v>10389</v>
      </c>
      <c r="B377" t="s">
        <v>20</v>
      </c>
      <c r="C377" s="1">
        <v>35419</v>
      </c>
      <c r="D377" t="s">
        <v>165</v>
      </c>
      <c r="E377" t="s">
        <v>41</v>
      </c>
      <c r="F377" t="s">
        <v>42</v>
      </c>
      <c r="G377">
        <v>24.96</v>
      </c>
      <c r="H377">
        <v>15</v>
      </c>
      <c r="I377">
        <f>EmpresaUsa[[#This Row],[PRECIO]]*EmpresaUsa[[#This Row],[CANTIDADSOLICITADA]]</f>
        <v>374.40000000000003</v>
      </c>
      <c r="J377" t="s">
        <v>201</v>
      </c>
      <c r="K377" t="s">
        <v>224</v>
      </c>
    </row>
    <row r="378" spans="1:11" x14ac:dyDescent="0.35">
      <c r="A378">
        <v>10389</v>
      </c>
      <c r="B378" t="s">
        <v>20</v>
      </c>
      <c r="C378" s="1">
        <v>35419</v>
      </c>
      <c r="D378" t="s">
        <v>165</v>
      </c>
      <c r="E378" t="s">
        <v>31</v>
      </c>
      <c r="F378" t="s">
        <v>63</v>
      </c>
      <c r="G378">
        <v>51.22</v>
      </c>
      <c r="H378">
        <v>20</v>
      </c>
      <c r="I378">
        <f>EmpresaUsa[[#This Row],[PRECIO]]*EmpresaUsa[[#This Row],[CANTIDADSOLICITADA]]</f>
        <v>1024.4000000000001</v>
      </c>
      <c r="J378" t="s">
        <v>199</v>
      </c>
      <c r="K378" t="s">
        <v>225</v>
      </c>
    </row>
    <row r="379" spans="1:11" x14ac:dyDescent="0.35">
      <c r="A379">
        <v>10389</v>
      </c>
      <c r="B379" t="s">
        <v>20</v>
      </c>
      <c r="C379" s="1">
        <v>35419</v>
      </c>
      <c r="D379" t="s">
        <v>165</v>
      </c>
      <c r="E379" t="s">
        <v>36</v>
      </c>
      <c r="F379" t="s">
        <v>64</v>
      </c>
      <c r="G379">
        <v>15.6</v>
      </c>
      <c r="H379">
        <v>30</v>
      </c>
      <c r="I379">
        <f>EmpresaUsa[[#This Row],[PRECIO]]*EmpresaUsa[[#This Row],[CANTIDADSOLICITADA]]</f>
        <v>468</v>
      </c>
      <c r="J379" t="s">
        <v>194</v>
      </c>
      <c r="K379" t="s">
        <v>226</v>
      </c>
    </row>
    <row r="380" spans="1:11" x14ac:dyDescent="0.35">
      <c r="A380">
        <v>10390</v>
      </c>
      <c r="B380" t="s">
        <v>15</v>
      </c>
      <c r="C380" s="1">
        <v>35422</v>
      </c>
      <c r="D380" t="s">
        <v>56</v>
      </c>
      <c r="E380" t="s">
        <v>10</v>
      </c>
      <c r="F380" t="s">
        <v>35</v>
      </c>
      <c r="G380">
        <v>13</v>
      </c>
      <c r="H380">
        <v>60</v>
      </c>
      <c r="I380">
        <f>EmpresaUsa[[#This Row],[PRECIO]]*EmpresaUsa[[#This Row],[CANTIDADSOLICITADA]]</f>
        <v>780</v>
      </c>
      <c r="J380" t="s">
        <v>194</v>
      </c>
      <c r="K380" t="s">
        <v>195</v>
      </c>
    </row>
    <row r="381" spans="1:11" x14ac:dyDescent="0.35">
      <c r="A381">
        <v>10390</v>
      </c>
      <c r="B381" t="s">
        <v>15</v>
      </c>
      <c r="C381" s="1">
        <v>35422</v>
      </c>
      <c r="D381" t="s">
        <v>56</v>
      </c>
      <c r="E381" t="s">
        <v>36</v>
      </c>
      <c r="F381" t="s">
        <v>66</v>
      </c>
      <c r="G381">
        <v>18.72</v>
      </c>
      <c r="H381">
        <v>40</v>
      </c>
      <c r="I381">
        <f>EmpresaUsa[[#This Row],[PRECIO]]*EmpresaUsa[[#This Row],[CANTIDADSOLICITADA]]</f>
        <v>748.8</v>
      </c>
      <c r="J381" t="s">
        <v>196</v>
      </c>
      <c r="K381" t="s">
        <v>197</v>
      </c>
    </row>
    <row r="382" spans="1:11" x14ac:dyDescent="0.35">
      <c r="A382">
        <v>10390</v>
      </c>
      <c r="B382" t="s">
        <v>15</v>
      </c>
      <c r="C382" s="1">
        <v>35422</v>
      </c>
      <c r="D382" t="s">
        <v>56</v>
      </c>
      <c r="E382" t="s">
        <v>22</v>
      </c>
      <c r="F382" t="s">
        <v>108</v>
      </c>
      <c r="G382">
        <v>12.48</v>
      </c>
      <c r="H382">
        <v>45</v>
      </c>
      <c r="I382">
        <f>EmpresaUsa[[#This Row],[PRECIO]]*EmpresaUsa[[#This Row],[CANTIDADSOLICITADA]]</f>
        <v>561.6</v>
      </c>
      <c r="J382" t="s">
        <v>196</v>
      </c>
      <c r="K382" t="s">
        <v>198</v>
      </c>
    </row>
    <row r="383" spans="1:11" x14ac:dyDescent="0.35">
      <c r="A383">
        <v>10390</v>
      </c>
      <c r="B383" t="s">
        <v>15</v>
      </c>
      <c r="C383" s="1">
        <v>35422</v>
      </c>
      <c r="D383" t="s">
        <v>56</v>
      </c>
      <c r="E383" t="s">
        <v>10</v>
      </c>
      <c r="F383" t="s">
        <v>14</v>
      </c>
      <c r="G383">
        <v>36.14</v>
      </c>
      <c r="H383">
        <v>24</v>
      </c>
      <c r="I383">
        <f>EmpresaUsa[[#This Row],[PRECIO]]*EmpresaUsa[[#This Row],[CANTIDADSOLICITADA]]</f>
        <v>867.36</v>
      </c>
      <c r="J383" t="s">
        <v>199</v>
      </c>
      <c r="K383" t="s">
        <v>200</v>
      </c>
    </row>
    <row r="384" spans="1:11" x14ac:dyDescent="0.35">
      <c r="A384">
        <v>10391</v>
      </c>
      <c r="B384" t="s">
        <v>26</v>
      </c>
      <c r="C384" s="1">
        <v>35422</v>
      </c>
      <c r="D384" t="s">
        <v>155</v>
      </c>
      <c r="E384" t="s">
        <v>22</v>
      </c>
      <c r="F384" t="s">
        <v>91</v>
      </c>
      <c r="G384">
        <v>6.24</v>
      </c>
      <c r="H384">
        <v>18</v>
      </c>
      <c r="I384">
        <f>EmpresaUsa[[#This Row],[PRECIO]]*EmpresaUsa[[#This Row],[CANTIDADSOLICITADA]]</f>
        <v>112.32000000000001</v>
      </c>
      <c r="J384" t="s">
        <v>201</v>
      </c>
      <c r="K384" t="s">
        <v>202</v>
      </c>
    </row>
    <row r="385" spans="1:11" x14ac:dyDescent="0.35">
      <c r="A385">
        <v>10392</v>
      </c>
      <c r="B385" t="s">
        <v>73</v>
      </c>
      <c r="C385" s="1">
        <v>35423</v>
      </c>
      <c r="D385" t="s">
        <v>152</v>
      </c>
      <c r="E385" t="s">
        <v>10</v>
      </c>
      <c r="F385" t="s">
        <v>119</v>
      </c>
      <c r="G385">
        <v>37.44</v>
      </c>
      <c r="H385">
        <v>50</v>
      </c>
      <c r="I385">
        <f>EmpresaUsa[[#This Row],[PRECIO]]*EmpresaUsa[[#This Row],[CANTIDADSOLICITADA]]</f>
        <v>1872</v>
      </c>
      <c r="J385" t="s">
        <v>196</v>
      </c>
      <c r="K385" t="s">
        <v>203</v>
      </c>
    </row>
    <row r="386" spans="1:11" x14ac:dyDescent="0.35">
      <c r="A386">
        <v>10393</v>
      </c>
      <c r="B386" t="s">
        <v>55</v>
      </c>
      <c r="C386" s="1">
        <v>35424</v>
      </c>
      <c r="D386" t="s">
        <v>137</v>
      </c>
      <c r="E386" t="s">
        <v>36</v>
      </c>
      <c r="F386" t="s">
        <v>46</v>
      </c>
      <c r="G386">
        <v>19.760000000000002</v>
      </c>
      <c r="H386">
        <v>25</v>
      </c>
      <c r="I386">
        <f>EmpresaUsa[[#This Row],[PRECIO]]*EmpresaUsa[[#This Row],[CANTIDADSOLICITADA]]</f>
        <v>494.00000000000006</v>
      </c>
      <c r="J386" t="s">
        <v>204</v>
      </c>
      <c r="K386" t="s">
        <v>205</v>
      </c>
    </row>
    <row r="387" spans="1:11" x14ac:dyDescent="0.35">
      <c r="A387">
        <v>10393</v>
      </c>
      <c r="B387" t="s">
        <v>55</v>
      </c>
      <c r="C387" s="1">
        <v>35424</v>
      </c>
      <c r="D387" t="s">
        <v>137</v>
      </c>
      <c r="E387" t="s">
        <v>17</v>
      </c>
      <c r="F387" t="s">
        <v>18</v>
      </c>
      <c r="G387">
        <v>24.18</v>
      </c>
      <c r="H387">
        <v>42</v>
      </c>
      <c r="I387">
        <f>EmpresaUsa[[#This Row],[PRECIO]]*EmpresaUsa[[#This Row],[CANTIDADSOLICITADA]]</f>
        <v>1015.56</v>
      </c>
      <c r="J387" t="s">
        <v>196</v>
      </c>
      <c r="K387" t="s">
        <v>206</v>
      </c>
    </row>
    <row r="388" spans="1:11" x14ac:dyDescent="0.35">
      <c r="A388">
        <v>10393</v>
      </c>
      <c r="B388" t="s">
        <v>55</v>
      </c>
      <c r="C388" s="1">
        <v>35424</v>
      </c>
      <c r="D388" t="s">
        <v>137</v>
      </c>
      <c r="E388" t="s">
        <v>31</v>
      </c>
      <c r="F388" t="s">
        <v>136</v>
      </c>
      <c r="G388">
        <v>14.56</v>
      </c>
      <c r="H388">
        <v>7</v>
      </c>
      <c r="I388">
        <f>EmpresaUsa[[#This Row],[PRECIO]]*EmpresaUsa[[#This Row],[CANTIDADSOLICITADA]]</f>
        <v>101.92</v>
      </c>
      <c r="J388" t="s">
        <v>196</v>
      </c>
      <c r="K388" t="s">
        <v>207</v>
      </c>
    </row>
    <row r="389" spans="1:11" x14ac:dyDescent="0.35">
      <c r="A389">
        <v>10393</v>
      </c>
      <c r="B389" t="s">
        <v>55</v>
      </c>
      <c r="C389" s="1">
        <v>35424</v>
      </c>
      <c r="D389" t="s">
        <v>137</v>
      </c>
      <c r="E389" t="s">
        <v>31</v>
      </c>
      <c r="F389" t="s">
        <v>141</v>
      </c>
      <c r="G389">
        <v>32.369999999999997</v>
      </c>
      <c r="H389">
        <v>70</v>
      </c>
      <c r="I389">
        <f>EmpresaUsa[[#This Row],[PRECIO]]*EmpresaUsa[[#This Row],[CANTIDADSOLICITADA]]</f>
        <v>2265.8999999999996</v>
      </c>
      <c r="J389" t="s">
        <v>201</v>
      </c>
      <c r="K389" t="s">
        <v>208</v>
      </c>
    </row>
    <row r="390" spans="1:11" x14ac:dyDescent="0.35">
      <c r="A390">
        <v>10393</v>
      </c>
      <c r="B390" t="s">
        <v>55</v>
      </c>
      <c r="C390" s="1">
        <v>35424</v>
      </c>
      <c r="D390" t="s">
        <v>137</v>
      </c>
      <c r="E390" t="s">
        <v>10</v>
      </c>
      <c r="F390" t="s">
        <v>35</v>
      </c>
      <c r="G390">
        <v>13</v>
      </c>
      <c r="H390">
        <v>32</v>
      </c>
      <c r="I390">
        <f>EmpresaUsa[[#This Row],[PRECIO]]*EmpresaUsa[[#This Row],[CANTIDADSOLICITADA]]</f>
        <v>416</v>
      </c>
      <c r="J390" t="s">
        <v>209</v>
      </c>
      <c r="K390" t="s">
        <v>210</v>
      </c>
    </row>
    <row r="391" spans="1:11" x14ac:dyDescent="0.35">
      <c r="A391">
        <v>10394</v>
      </c>
      <c r="B391" t="s">
        <v>55</v>
      </c>
      <c r="C391" s="1">
        <v>35424</v>
      </c>
      <c r="D391" t="s">
        <v>162</v>
      </c>
      <c r="E391" t="s">
        <v>22</v>
      </c>
      <c r="F391" t="s">
        <v>91</v>
      </c>
      <c r="G391">
        <v>6.24</v>
      </c>
      <c r="H391">
        <v>10</v>
      </c>
      <c r="I391">
        <f>EmpresaUsa[[#This Row],[PRECIO]]*EmpresaUsa[[#This Row],[CANTIDADSOLICITADA]]</f>
        <v>62.400000000000006</v>
      </c>
      <c r="J391" t="s">
        <v>204</v>
      </c>
      <c r="K391" t="s">
        <v>211</v>
      </c>
    </row>
    <row r="392" spans="1:11" x14ac:dyDescent="0.35">
      <c r="A392">
        <v>10394</v>
      </c>
      <c r="B392" t="s">
        <v>55</v>
      </c>
      <c r="C392" s="1">
        <v>35424</v>
      </c>
      <c r="D392" t="s">
        <v>162</v>
      </c>
      <c r="E392" t="s">
        <v>31</v>
      </c>
      <c r="F392" t="s">
        <v>63</v>
      </c>
      <c r="G392">
        <v>51.22</v>
      </c>
      <c r="H392">
        <v>10</v>
      </c>
      <c r="I392">
        <f>EmpresaUsa[[#This Row],[PRECIO]]*EmpresaUsa[[#This Row],[CANTIDADSOLICITADA]]</f>
        <v>512.20000000000005</v>
      </c>
      <c r="J392" t="s">
        <v>204</v>
      </c>
      <c r="K392" t="s">
        <v>212</v>
      </c>
    </row>
    <row r="393" spans="1:11" x14ac:dyDescent="0.35">
      <c r="A393">
        <v>10395</v>
      </c>
      <c r="B393" t="s">
        <v>15</v>
      </c>
      <c r="C393" s="1">
        <v>35425</v>
      </c>
      <c r="D393" t="s">
        <v>53</v>
      </c>
      <c r="E393" t="s">
        <v>22</v>
      </c>
      <c r="F393" t="s">
        <v>108</v>
      </c>
      <c r="G393">
        <v>12.48</v>
      </c>
      <c r="H393">
        <v>28</v>
      </c>
      <c r="I393">
        <f>EmpresaUsa[[#This Row],[PRECIO]]*EmpresaUsa[[#This Row],[CANTIDADSOLICITADA]]</f>
        <v>349.44</v>
      </c>
      <c r="J393" t="s">
        <v>196</v>
      </c>
      <c r="K393" t="s">
        <v>213</v>
      </c>
    </row>
    <row r="394" spans="1:11" x14ac:dyDescent="0.35">
      <c r="A394">
        <v>10395</v>
      </c>
      <c r="B394" t="s">
        <v>15</v>
      </c>
      <c r="C394" s="1">
        <v>35425</v>
      </c>
      <c r="D394" t="s">
        <v>53</v>
      </c>
      <c r="E394" t="s">
        <v>41</v>
      </c>
      <c r="F394" t="s">
        <v>51</v>
      </c>
      <c r="G394">
        <v>34.06</v>
      </c>
      <c r="H394">
        <v>70</v>
      </c>
      <c r="I394">
        <f>EmpresaUsa[[#This Row],[PRECIO]]*EmpresaUsa[[#This Row],[CANTIDADSOLICITADA]]</f>
        <v>2384.2000000000003</v>
      </c>
      <c r="J394" t="s">
        <v>201</v>
      </c>
      <c r="K394" t="s">
        <v>214</v>
      </c>
    </row>
    <row r="395" spans="1:11" x14ac:dyDescent="0.35">
      <c r="A395">
        <v>10395</v>
      </c>
      <c r="B395" t="s">
        <v>15</v>
      </c>
      <c r="C395" s="1">
        <v>35425</v>
      </c>
      <c r="D395" t="s">
        <v>53</v>
      </c>
      <c r="E395" t="s">
        <v>10</v>
      </c>
      <c r="F395" t="s">
        <v>119</v>
      </c>
      <c r="G395">
        <v>37.44</v>
      </c>
      <c r="H395">
        <v>8</v>
      </c>
      <c r="I395">
        <f>EmpresaUsa[[#This Row],[PRECIO]]*EmpresaUsa[[#This Row],[CANTIDADSOLICITADA]]</f>
        <v>299.52</v>
      </c>
      <c r="J395" t="s">
        <v>201</v>
      </c>
      <c r="K395" t="s">
        <v>215</v>
      </c>
    </row>
    <row r="396" spans="1:11" x14ac:dyDescent="0.35">
      <c r="A396">
        <v>10396</v>
      </c>
      <c r="B396" t="s">
        <v>55</v>
      </c>
      <c r="C396" s="1">
        <v>35426</v>
      </c>
      <c r="D396" t="s">
        <v>78</v>
      </c>
      <c r="E396" t="s">
        <v>12</v>
      </c>
      <c r="F396" t="s">
        <v>146</v>
      </c>
      <c r="G396">
        <v>9.36</v>
      </c>
      <c r="H396">
        <v>40</v>
      </c>
      <c r="I396">
        <f>EmpresaUsa[[#This Row],[PRECIO]]*EmpresaUsa[[#This Row],[CANTIDADSOLICITADA]]</f>
        <v>374.4</v>
      </c>
      <c r="J396" t="s">
        <v>194</v>
      </c>
      <c r="K396" t="s">
        <v>216</v>
      </c>
    </row>
    <row r="397" spans="1:11" x14ac:dyDescent="0.35">
      <c r="A397">
        <v>10396</v>
      </c>
      <c r="B397" t="s">
        <v>55</v>
      </c>
      <c r="C397" s="1">
        <v>35426</v>
      </c>
      <c r="D397" t="s">
        <v>78</v>
      </c>
      <c r="E397" t="s">
        <v>10</v>
      </c>
      <c r="F397" t="s">
        <v>88</v>
      </c>
      <c r="G397">
        <v>22.36</v>
      </c>
      <c r="H397">
        <v>60</v>
      </c>
      <c r="I397">
        <f>EmpresaUsa[[#This Row],[PRECIO]]*EmpresaUsa[[#This Row],[CANTIDADSOLICITADA]]</f>
        <v>1341.6</v>
      </c>
      <c r="J397" t="s">
        <v>199</v>
      </c>
      <c r="K397" t="s">
        <v>217</v>
      </c>
    </row>
    <row r="398" spans="1:11" x14ac:dyDescent="0.35">
      <c r="A398">
        <v>10396</v>
      </c>
      <c r="B398" t="s">
        <v>55</v>
      </c>
      <c r="C398" s="1">
        <v>35426</v>
      </c>
      <c r="D398" t="s">
        <v>78</v>
      </c>
      <c r="E398" t="s">
        <v>10</v>
      </c>
      <c r="F398" t="s">
        <v>14</v>
      </c>
      <c r="G398">
        <v>36.14</v>
      </c>
      <c r="H398">
        <v>21</v>
      </c>
      <c r="I398">
        <f>EmpresaUsa[[#This Row],[PRECIO]]*EmpresaUsa[[#This Row],[CANTIDADSOLICITADA]]</f>
        <v>758.94</v>
      </c>
      <c r="J398" t="s">
        <v>194</v>
      </c>
      <c r="K398" t="s">
        <v>218</v>
      </c>
    </row>
    <row r="399" spans="1:11" x14ac:dyDescent="0.35">
      <c r="A399">
        <v>10397</v>
      </c>
      <c r="B399" t="s">
        <v>8</v>
      </c>
      <c r="C399" s="1">
        <v>35426</v>
      </c>
      <c r="D399" t="s">
        <v>145</v>
      </c>
      <c r="E399" t="s">
        <v>31</v>
      </c>
      <c r="F399" t="s">
        <v>60</v>
      </c>
      <c r="G399">
        <v>10.4</v>
      </c>
      <c r="H399">
        <v>10</v>
      </c>
      <c r="I399">
        <f>EmpresaUsa[[#This Row],[PRECIO]]*EmpresaUsa[[#This Row],[CANTIDADSOLICITADA]]</f>
        <v>104</v>
      </c>
      <c r="J399" t="s">
        <v>196</v>
      </c>
      <c r="K399" t="s">
        <v>219</v>
      </c>
    </row>
    <row r="400" spans="1:11" x14ac:dyDescent="0.35">
      <c r="A400">
        <v>10397</v>
      </c>
      <c r="B400" t="s">
        <v>8</v>
      </c>
      <c r="C400" s="1">
        <v>35426</v>
      </c>
      <c r="D400" t="s">
        <v>145</v>
      </c>
      <c r="E400" t="s">
        <v>17</v>
      </c>
      <c r="F400" t="s">
        <v>19</v>
      </c>
      <c r="G400">
        <v>55.12</v>
      </c>
      <c r="H400">
        <v>18</v>
      </c>
      <c r="I400">
        <f>EmpresaUsa[[#This Row],[PRECIO]]*EmpresaUsa[[#This Row],[CANTIDADSOLICITADA]]</f>
        <v>992.16</v>
      </c>
      <c r="J400" t="s">
        <v>196</v>
      </c>
      <c r="K400" t="s">
        <v>220</v>
      </c>
    </row>
    <row r="401" spans="1:11" x14ac:dyDescent="0.35">
      <c r="A401">
        <v>10398</v>
      </c>
      <c r="B401" t="s">
        <v>73</v>
      </c>
      <c r="C401" s="1">
        <v>35429</v>
      </c>
      <c r="D401" t="s">
        <v>137</v>
      </c>
      <c r="E401" t="s">
        <v>36</v>
      </c>
      <c r="F401" t="s">
        <v>66</v>
      </c>
      <c r="G401">
        <v>18.72</v>
      </c>
      <c r="H401">
        <v>30</v>
      </c>
      <c r="I401">
        <f>EmpresaUsa[[#This Row],[PRECIO]]*EmpresaUsa[[#This Row],[CANTIDADSOLICITADA]]</f>
        <v>561.59999999999991</v>
      </c>
      <c r="J401" t="s">
        <v>199</v>
      </c>
      <c r="K401" t="s">
        <v>221</v>
      </c>
    </row>
    <row r="402" spans="1:11" x14ac:dyDescent="0.35">
      <c r="A402">
        <v>10398</v>
      </c>
      <c r="B402" t="s">
        <v>73</v>
      </c>
      <c r="C402" s="1">
        <v>35429</v>
      </c>
      <c r="D402" t="s">
        <v>137</v>
      </c>
      <c r="E402" t="s">
        <v>41</v>
      </c>
      <c r="F402" t="s">
        <v>42</v>
      </c>
      <c r="G402">
        <v>24.96</v>
      </c>
      <c r="H402">
        <v>120</v>
      </c>
      <c r="I402">
        <f>EmpresaUsa[[#This Row],[PRECIO]]*EmpresaUsa[[#This Row],[CANTIDADSOLICITADA]]</f>
        <v>2995.2000000000003</v>
      </c>
      <c r="J402" t="s">
        <v>196</v>
      </c>
      <c r="K402" t="s">
        <v>222</v>
      </c>
    </row>
    <row r="403" spans="1:11" x14ac:dyDescent="0.35">
      <c r="A403">
        <v>10399</v>
      </c>
      <c r="B403" t="s">
        <v>67</v>
      </c>
      <c r="C403" s="1">
        <v>35430</v>
      </c>
      <c r="D403" t="s">
        <v>159</v>
      </c>
      <c r="E403" t="s">
        <v>31</v>
      </c>
      <c r="F403" t="s">
        <v>111</v>
      </c>
      <c r="G403">
        <v>13</v>
      </c>
      <c r="H403">
        <v>60</v>
      </c>
      <c r="I403">
        <f>EmpresaUsa[[#This Row],[PRECIO]]*EmpresaUsa[[#This Row],[CANTIDADSOLICITADA]]</f>
        <v>780</v>
      </c>
      <c r="J403" t="s">
        <v>209</v>
      </c>
      <c r="K403" t="s">
        <v>223</v>
      </c>
    </row>
    <row r="404" spans="1:11" x14ac:dyDescent="0.35">
      <c r="A404">
        <v>10399</v>
      </c>
      <c r="B404" t="s">
        <v>67</v>
      </c>
      <c r="C404" s="1">
        <v>35430</v>
      </c>
      <c r="D404" t="s">
        <v>159</v>
      </c>
      <c r="E404" t="s">
        <v>10</v>
      </c>
      <c r="F404" t="s">
        <v>88</v>
      </c>
      <c r="G404">
        <v>22.36</v>
      </c>
      <c r="H404">
        <v>30</v>
      </c>
      <c r="I404">
        <f>EmpresaUsa[[#This Row],[PRECIO]]*EmpresaUsa[[#This Row],[CANTIDADSOLICITADA]]</f>
        <v>670.8</v>
      </c>
      <c r="J404" t="s">
        <v>201</v>
      </c>
      <c r="K404" t="s">
        <v>224</v>
      </c>
    </row>
    <row r="405" spans="1:11" x14ac:dyDescent="0.35">
      <c r="A405">
        <v>10399</v>
      </c>
      <c r="B405" t="s">
        <v>67</v>
      </c>
      <c r="C405" s="1">
        <v>35430</v>
      </c>
      <c r="D405" t="s">
        <v>159</v>
      </c>
      <c r="E405" t="s">
        <v>36</v>
      </c>
      <c r="F405" t="s">
        <v>80</v>
      </c>
      <c r="G405">
        <v>18.72</v>
      </c>
      <c r="H405">
        <v>35</v>
      </c>
      <c r="I405">
        <f>EmpresaUsa[[#This Row],[PRECIO]]*EmpresaUsa[[#This Row],[CANTIDADSOLICITADA]]</f>
        <v>655.19999999999993</v>
      </c>
      <c r="J405" t="s">
        <v>199</v>
      </c>
      <c r="K405" t="s">
        <v>225</v>
      </c>
    </row>
    <row r="406" spans="1:11" x14ac:dyDescent="0.35">
      <c r="A406">
        <v>10399</v>
      </c>
      <c r="B406" t="s">
        <v>67</v>
      </c>
      <c r="C406" s="1">
        <v>35430</v>
      </c>
      <c r="D406" t="s">
        <v>159</v>
      </c>
      <c r="E406" t="s">
        <v>24</v>
      </c>
      <c r="F406" t="s">
        <v>52</v>
      </c>
      <c r="G406">
        <v>13.52</v>
      </c>
      <c r="H406">
        <v>14</v>
      </c>
      <c r="I406">
        <f>EmpresaUsa[[#This Row],[PRECIO]]*EmpresaUsa[[#This Row],[CANTIDADSOLICITADA]]</f>
        <v>189.28</v>
      </c>
      <c r="J406" t="s">
        <v>194</v>
      </c>
      <c r="K406" t="s">
        <v>226</v>
      </c>
    </row>
    <row r="407" spans="1:11" x14ac:dyDescent="0.35">
      <c r="A407">
        <v>10400</v>
      </c>
      <c r="B407" t="s">
        <v>55</v>
      </c>
      <c r="C407" s="1">
        <v>35431</v>
      </c>
      <c r="D407" t="s">
        <v>156</v>
      </c>
      <c r="E407" t="s">
        <v>41</v>
      </c>
      <c r="F407" t="s">
        <v>82</v>
      </c>
      <c r="G407">
        <v>128.69999999999999</v>
      </c>
      <c r="H407">
        <v>21</v>
      </c>
      <c r="I407">
        <f>EmpresaUsa[[#This Row],[PRECIO]]*EmpresaUsa[[#This Row],[CANTIDADSOLICITADA]]</f>
        <v>2702.7</v>
      </c>
      <c r="J407" t="s">
        <v>194</v>
      </c>
      <c r="K407" t="s">
        <v>195</v>
      </c>
    </row>
    <row r="408" spans="1:11" x14ac:dyDescent="0.35">
      <c r="A408">
        <v>10400</v>
      </c>
      <c r="B408" t="s">
        <v>55</v>
      </c>
      <c r="C408" s="1">
        <v>35431</v>
      </c>
      <c r="D408" t="s">
        <v>156</v>
      </c>
      <c r="E408" t="s">
        <v>36</v>
      </c>
      <c r="F408" t="s">
        <v>66</v>
      </c>
      <c r="G408">
        <v>18.72</v>
      </c>
      <c r="H408">
        <v>35</v>
      </c>
      <c r="I408">
        <f>EmpresaUsa[[#This Row],[PRECIO]]*EmpresaUsa[[#This Row],[CANTIDADSOLICITADA]]</f>
        <v>655.19999999999993</v>
      </c>
      <c r="J408" t="s">
        <v>196</v>
      </c>
      <c r="K408" t="s">
        <v>197</v>
      </c>
    </row>
    <row r="409" spans="1:11" x14ac:dyDescent="0.35">
      <c r="A409">
        <v>10400</v>
      </c>
      <c r="B409" t="s">
        <v>55</v>
      </c>
      <c r="C409" s="1">
        <v>35431</v>
      </c>
      <c r="D409" t="s">
        <v>156</v>
      </c>
      <c r="E409" t="s">
        <v>31</v>
      </c>
      <c r="F409" t="s">
        <v>38</v>
      </c>
      <c r="G409">
        <v>20.8</v>
      </c>
      <c r="H409">
        <v>30</v>
      </c>
      <c r="I409">
        <f>EmpresaUsa[[#This Row],[PRECIO]]*EmpresaUsa[[#This Row],[CANTIDADSOLICITADA]]</f>
        <v>624</v>
      </c>
      <c r="J409" t="s">
        <v>196</v>
      </c>
      <c r="K409" t="s">
        <v>198</v>
      </c>
    </row>
    <row r="410" spans="1:11" x14ac:dyDescent="0.35">
      <c r="A410">
        <v>10401</v>
      </c>
      <c r="B410" t="s">
        <v>55</v>
      </c>
      <c r="C410" s="1">
        <v>35431</v>
      </c>
      <c r="D410" t="s">
        <v>68</v>
      </c>
      <c r="E410" t="s">
        <v>22</v>
      </c>
      <c r="F410" t="s">
        <v>71</v>
      </c>
      <c r="G410">
        <v>26.91</v>
      </c>
      <c r="H410">
        <v>18</v>
      </c>
      <c r="I410">
        <f>EmpresaUsa[[#This Row],[PRECIO]]*EmpresaUsa[[#This Row],[CANTIDADSOLICITADA]]</f>
        <v>484.38</v>
      </c>
      <c r="J410" t="s">
        <v>199</v>
      </c>
      <c r="K410" t="s">
        <v>200</v>
      </c>
    </row>
    <row r="411" spans="1:11" x14ac:dyDescent="0.35">
      <c r="A411">
        <v>10401</v>
      </c>
      <c r="B411" t="s">
        <v>55</v>
      </c>
      <c r="C411" s="1">
        <v>35431</v>
      </c>
      <c r="D411" t="s">
        <v>68</v>
      </c>
      <c r="E411" t="s">
        <v>12</v>
      </c>
      <c r="F411" t="s">
        <v>70</v>
      </c>
      <c r="G411">
        <v>39.520000000000003</v>
      </c>
      <c r="H411">
        <v>70</v>
      </c>
      <c r="I411">
        <f>EmpresaUsa[[#This Row],[PRECIO]]*EmpresaUsa[[#This Row],[CANTIDADSOLICITADA]]</f>
        <v>2766.4</v>
      </c>
      <c r="J411" t="s">
        <v>201</v>
      </c>
      <c r="K411" t="s">
        <v>202</v>
      </c>
    </row>
    <row r="412" spans="1:11" x14ac:dyDescent="0.35">
      <c r="A412">
        <v>10401</v>
      </c>
      <c r="B412" t="s">
        <v>55</v>
      </c>
      <c r="C412" s="1">
        <v>35431</v>
      </c>
      <c r="D412" t="s">
        <v>68</v>
      </c>
      <c r="E412" t="s">
        <v>24</v>
      </c>
      <c r="F412" t="s">
        <v>25</v>
      </c>
      <c r="G412">
        <v>21.84</v>
      </c>
      <c r="H412">
        <v>20</v>
      </c>
      <c r="I412">
        <f>EmpresaUsa[[#This Row],[PRECIO]]*EmpresaUsa[[#This Row],[CANTIDADSOLICITADA]]</f>
        <v>436.8</v>
      </c>
      <c r="J412" t="s">
        <v>196</v>
      </c>
      <c r="K412" t="s">
        <v>203</v>
      </c>
    </row>
    <row r="413" spans="1:11" x14ac:dyDescent="0.35">
      <c r="A413">
        <v>10401</v>
      </c>
      <c r="B413" t="s">
        <v>55</v>
      </c>
      <c r="C413" s="1">
        <v>35431</v>
      </c>
      <c r="D413" t="s">
        <v>68</v>
      </c>
      <c r="E413" t="s">
        <v>10</v>
      </c>
      <c r="F413" t="s">
        <v>88</v>
      </c>
      <c r="G413">
        <v>22.36</v>
      </c>
      <c r="H413">
        <v>60</v>
      </c>
      <c r="I413">
        <f>EmpresaUsa[[#This Row],[PRECIO]]*EmpresaUsa[[#This Row],[CANTIDADSOLICITADA]]</f>
        <v>1341.6</v>
      </c>
      <c r="J413" t="s">
        <v>204</v>
      </c>
      <c r="K413" t="s">
        <v>205</v>
      </c>
    </row>
    <row r="414" spans="1:11" x14ac:dyDescent="0.35">
      <c r="A414">
        <v>10402</v>
      </c>
      <c r="B414" t="s">
        <v>67</v>
      </c>
      <c r="C414" s="1">
        <v>35432</v>
      </c>
      <c r="D414" t="s">
        <v>56</v>
      </c>
      <c r="E414" t="s">
        <v>12</v>
      </c>
      <c r="F414" t="s">
        <v>146</v>
      </c>
      <c r="G414">
        <v>9.36</v>
      </c>
      <c r="H414">
        <v>60</v>
      </c>
      <c r="I414">
        <f>EmpresaUsa[[#This Row],[PRECIO]]*EmpresaUsa[[#This Row],[CANTIDADSOLICITADA]]</f>
        <v>561.59999999999991</v>
      </c>
      <c r="J414" t="s">
        <v>196</v>
      </c>
      <c r="K414" t="s">
        <v>206</v>
      </c>
    </row>
    <row r="415" spans="1:11" x14ac:dyDescent="0.35">
      <c r="A415">
        <v>10402</v>
      </c>
      <c r="B415" t="s">
        <v>67</v>
      </c>
      <c r="C415" s="1">
        <v>35432</v>
      </c>
      <c r="D415" t="s">
        <v>56</v>
      </c>
      <c r="E415" t="s">
        <v>24</v>
      </c>
      <c r="F415" t="s">
        <v>96</v>
      </c>
      <c r="G415">
        <v>45.63</v>
      </c>
      <c r="H415">
        <v>65</v>
      </c>
      <c r="I415">
        <f>EmpresaUsa[[#This Row],[PRECIO]]*EmpresaUsa[[#This Row],[CANTIDADSOLICITADA]]</f>
        <v>2965.9500000000003</v>
      </c>
      <c r="J415" t="s">
        <v>196</v>
      </c>
      <c r="K415" t="s">
        <v>207</v>
      </c>
    </row>
    <row r="416" spans="1:11" x14ac:dyDescent="0.35">
      <c r="A416">
        <v>10403</v>
      </c>
      <c r="B416" t="s">
        <v>20</v>
      </c>
      <c r="C416" s="1">
        <v>35433</v>
      </c>
      <c r="D416" t="s">
        <v>56</v>
      </c>
      <c r="E416" t="s">
        <v>31</v>
      </c>
      <c r="F416" t="s">
        <v>47</v>
      </c>
      <c r="G416">
        <v>18.07</v>
      </c>
      <c r="H416">
        <v>21</v>
      </c>
      <c r="I416">
        <f>EmpresaUsa[[#This Row],[PRECIO]]*EmpresaUsa[[#This Row],[CANTIDADSOLICITADA]]</f>
        <v>379.47</v>
      </c>
      <c r="J416" t="s">
        <v>201</v>
      </c>
      <c r="K416" t="s">
        <v>208</v>
      </c>
    </row>
    <row r="417" spans="1:11" x14ac:dyDescent="0.35">
      <c r="A417">
        <v>10403</v>
      </c>
      <c r="B417" t="s">
        <v>20</v>
      </c>
      <c r="C417" s="1">
        <v>35433</v>
      </c>
      <c r="D417" t="s">
        <v>56</v>
      </c>
      <c r="E417" t="s">
        <v>31</v>
      </c>
      <c r="F417" t="s">
        <v>166</v>
      </c>
      <c r="G417">
        <v>13.26</v>
      </c>
      <c r="H417">
        <v>70</v>
      </c>
      <c r="I417">
        <f>EmpresaUsa[[#This Row],[PRECIO]]*EmpresaUsa[[#This Row],[CANTIDADSOLICITADA]]</f>
        <v>928.19999999999993</v>
      </c>
      <c r="J417" t="s">
        <v>209</v>
      </c>
      <c r="K417" t="s">
        <v>210</v>
      </c>
    </row>
    <row r="418" spans="1:11" x14ac:dyDescent="0.35">
      <c r="A418">
        <v>10404</v>
      </c>
      <c r="B418" t="s">
        <v>73</v>
      </c>
      <c r="C418" s="1">
        <v>35433</v>
      </c>
      <c r="D418" t="s">
        <v>89</v>
      </c>
      <c r="E418" t="s">
        <v>31</v>
      </c>
      <c r="F418" t="s">
        <v>141</v>
      </c>
      <c r="G418">
        <v>32.369999999999997</v>
      </c>
      <c r="H418">
        <v>30</v>
      </c>
      <c r="I418">
        <f>EmpresaUsa[[#This Row],[PRECIO]]*EmpresaUsa[[#This Row],[CANTIDADSOLICITADA]]</f>
        <v>971.09999999999991</v>
      </c>
      <c r="J418" t="s">
        <v>204</v>
      </c>
      <c r="K418" t="s">
        <v>211</v>
      </c>
    </row>
    <row r="419" spans="1:11" x14ac:dyDescent="0.35">
      <c r="A419">
        <v>10404</v>
      </c>
      <c r="B419" t="s">
        <v>73</v>
      </c>
      <c r="C419" s="1">
        <v>35433</v>
      </c>
      <c r="D419" t="s">
        <v>89</v>
      </c>
      <c r="E419" t="s">
        <v>12</v>
      </c>
      <c r="F419" t="s">
        <v>13</v>
      </c>
      <c r="G419">
        <v>14.56</v>
      </c>
      <c r="H419">
        <v>40</v>
      </c>
      <c r="I419">
        <f>EmpresaUsa[[#This Row],[PRECIO]]*EmpresaUsa[[#This Row],[CANTIDADSOLICITADA]]</f>
        <v>582.4</v>
      </c>
      <c r="J419" t="s">
        <v>204</v>
      </c>
      <c r="K419" t="s">
        <v>212</v>
      </c>
    </row>
    <row r="420" spans="1:11" x14ac:dyDescent="0.35">
      <c r="A420">
        <v>10404</v>
      </c>
      <c r="B420" t="s">
        <v>73</v>
      </c>
      <c r="C420" s="1">
        <v>35433</v>
      </c>
      <c r="D420" t="s">
        <v>89</v>
      </c>
      <c r="E420" t="s">
        <v>31</v>
      </c>
      <c r="F420" t="s">
        <v>38</v>
      </c>
      <c r="G420">
        <v>20.8</v>
      </c>
      <c r="H420">
        <v>30</v>
      </c>
      <c r="I420">
        <f>EmpresaUsa[[#This Row],[PRECIO]]*EmpresaUsa[[#This Row],[CANTIDADSOLICITADA]]</f>
        <v>624</v>
      </c>
      <c r="J420" t="s">
        <v>196</v>
      </c>
      <c r="K420" t="s">
        <v>213</v>
      </c>
    </row>
    <row r="421" spans="1:11" x14ac:dyDescent="0.35">
      <c r="A421">
        <v>10405</v>
      </c>
      <c r="B421" t="s">
        <v>55</v>
      </c>
      <c r="C421" s="1">
        <v>35436</v>
      </c>
      <c r="D421" t="s">
        <v>167</v>
      </c>
      <c r="E421" t="s">
        <v>24</v>
      </c>
      <c r="F421" t="s">
        <v>114</v>
      </c>
      <c r="G421">
        <v>10.4</v>
      </c>
      <c r="H421">
        <v>50</v>
      </c>
      <c r="I421">
        <f>EmpresaUsa[[#This Row],[PRECIO]]*EmpresaUsa[[#This Row],[CANTIDADSOLICITADA]]</f>
        <v>520</v>
      </c>
      <c r="J421" t="s">
        <v>201</v>
      </c>
      <c r="K421" t="s">
        <v>214</v>
      </c>
    </row>
    <row r="422" spans="1:11" x14ac:dyDescent="0.35">
      <c r="A422">
        <v>10406</v>
      </c>
      <c r="B422" t="s">
        <v>112</v>
      </c>
      <c r="C422" s="1">
        <v>35437</v>
      </c>
      <c r="D422" t="s">
        <v>160</v>
      </c>
      <c r="E422" t="s">
        <v>36</v>
      </c>
      <c r="F422" t="s">
        <v>105</v>
      </c>
      <c r="G422">
        <v>18.72</v>
      </c>
      <c r="H422">
        <v>10</v>
      </c>
      <c r="I422">
        <f>EmpresaUsa[[#This Row],[PRECIO]]*EmpresaUsa[[#This Row],[CANTIDADSOLICITADA]]</f>
        <v>187.2</v>
      </c>
      <c r="J422" t="s">
        <v>201</v>
      </c>
      <c r="K422" t="s">
        <v>215</v>
      </c>
    </row>
    <row r="423" spans="1:11" x14ac:dyDescent="0.35">
      <c r="A423">
        <v>10406</v>
      </c>
      <c r="B423" t="s">
        <v>112</v>
      </c>
      <c r="C423" s="1">
        <v>35437</v>
      </c>
      <c r="D423" t="s">
        <v>160</v>
      </c>
      <c r="E423" t="s">
        <v>31</v>
      </c>
      <c r="F423" t="s">
        <v>60</v>
      </c>
      <c r="G423">
        <v>10.4</v>
      </c>
      <c r="H423">
        <v>30</v>
      </c>
      <c r="I423">
        <f>EmpresaUsa[[#This Row],[PRECIO]]*EmpresaUsa[[#This Row],[CANTIDADSOLICITADA]]</f>
        <v>312</v>
      </c>
      <c r="J423" t="s">
        <v>194</v>
      </c>
      <c r="K423" t="s">
        <v>216</v>
      </c>
    </row>
    <row r="424" spans="1:11" x14ac:dyDescent="0.35">
      <c r="A424">
        <v>10406</v>
      </c>
      <c r="B424" t="s">
        <v>112</v>
      </c>
      <c r="C424" s="1">
        <v>35437</v>
      </c>
      <c r="D424" t="s">
        <v>160</v>
      </c>
      <c r="E424" t="s">
        <v>17</v>
      </c>
      <c r="F424" t="s">
        <v>93</v>
      </c>
      <c r="G424">
        <v>47.32</v>
      </c>
      <c r="H424">
        <v>42</v>
      </c>
      <c r="I424">
        <f>EmpresaUsa[[#This Row],[PRECIO]]*EmpresaUsa[[#This Row],[CANTIDADSOLICITADA]]</f>
        <v>1987.44</v>
      </c>
      <c r="J424" t="s">
        <v>199</v>
      </c>
      <c r="K424" t="s">
        <v>217</v>
      </c>
    </row>
    <row r="425" spans="1:11" x14ac:dyDescent="0.35">
      <c r="A425">
        <v>10406</v>
      </c>
      <c r="B425" t="s">
        <v>112</v>
      </c>
      <c r="C425" s="1">
        <v>35437</v>
      </c>
      <c r="D425" t="s">
        <v>160</v>
      </c>
      <c r="E425" t="s">
        <v>22</v>
      </c>
      <c r="F425" t="s">
        <v>48</v>
      </c>
      <c r="G425">
        <v>19.760000000000002</v>
      </c>
      <c r="H425">
        <v>5</v>
      </c>
      <c r="I425">
        <f>EmpresaUsa[[#This Row],[PRECIO]]*EmpresaUsa[[#This Row],[CANTIDADSOLICITADA]]</f>
        <v>98.800000000000011</v>
      </c>
      <c r="J425" t="s">
        <v>194</v>
      </c>
      <c r="K425" t="s">
        <v>218</v>
      </c>
    </row>
    <row r="426" spans="1:11" x14ac:dyDescent="0.35">
      <c r="A426">
        <v>10406</v>
      </c>
      <c r="B426" t="s">
        <v>112</v>
      </c>
      <c r="C426" s="1">
        <v>35437</v>
      </c>
      <c r="D426" t="s">
        <v>160</v>
      </c>
      <c r="E426" t="s">
        <v>22</v>
      </c>
      <c r="F426" t="s">
        <v>79</v>
      </c>
      <c r="G426">
        <v>19.11</v>
      </c>
      <c r="H426">
        <v>2</v>
      </c>
      <c r="I426">
        <f>EmpresaUsa[[#This Row],[PRECIO]]*EmpresaUsa[[#This Row],[CANTIDADSOLICITADA]]</f>
        <v>38.22</v>
      </c>
      <c r="J426" t="s">
        <v>196</v>
      </c>
      <c r="K426" t="s">
        <v>219</v>
      </c>
    </row>
    <row r="427" spans="1:11" x14ac:dyDescent="0.35">
      <c r="A427">
        <v>10407</v>
      </c>
      <c r="B427" t="s">
        <v>73</v>
      </c>
      <c r="C427" s="1">
        <v>35437</v>
      </c>
      <c r="D427" t="s">
        <v>62</v>
      </c>
      <c r="E427" t="s">
        <v>10</v>
      </c>
      <c r="F427" t="s">
        <v>11</v>
      </c>
      <c r="G427">
        <v>21.84</v>
      </c>
      <c r="H427">
        <v>30</v>
      </c>
      <c r="I427">
        <f>EmpresaUsa[[#This Row],[PRECIO]]*EmpresaUsa[[#This Row],[CANTIDADSOLICITADA]]</f>
        <v>655.20000000000005</v>
      </c>
      <c r="J427" t="s">
        <v>196</v>
      </c>
      <c r="K427" t="s">
        <v>220</v>
      </c>
    </row>
    <row r="428" spans="1:11" x14ac:dyDescent="0.35">
      <c r="A428">
        <v>10407</v>
      </c>
      <c r="B428" t="s">
        <v>73</v>
      </c>
      <c r="C428" s="1">
        <v>35437</v>
      </c>
      <c r="D428" t="s">
        <v>62</v>
      </c>
      <c r="E428" t="s">
        <v>10</v>
      </c>
      <c r="F428" t="s">
        <v>119</v>
      </c>
      <c r="G428">
        <v>37.44</v>
      </c>
      <c r="H428">
        <v>15</v>
      </c>
      <c r="I428">
        <f>EmpresaUsa[[#This Row],[PRECIO]]*EmpresaUsa[[#This Row],[CANTIDADSOLICITADA]]</f>
        <v>561.59999999999991</v>
      </c>
      <c r="J428" t="s">
        <v>199</v>
      </c>
      <c r="K428" t="s">
        <v>221</v>
      </c>
    </row>
    <row r="429" spans="1:11" x14ac:dyDescent="0.35">
      <c r="A429">
        <v>10407</v>
      </c>
      <c r="B429" t="s">
        <v>73</v>
      </c>
      <c r="C429" s="1">
        <v>35437</v>
      </c>
      <c r="D429" t="s">
        <v>62</v>
      </c>
      <c r="E429" t="s">
        <v>10</v>
      </c>
      <c r="F429" t="s">
        <v>88</v>
      </c>
      <c r="G429">
        <v>22.36</v>
      </c>
      <c r="H429">
        <v>15</v>
      </c>
      <c r="I429">
        <f>EmpresaUsa[[#This Row],[PRECIO]]*EmpresaUsa[[#This Row],[CANTIDADSOLICITADA]]</f>
        <v>335.4</v>
      </c>
      <c r="J429" t="s">
        <v>196</v>
      </c>
      <c r="K429" t="s">
        <v>222</v>
      </c>
    </row>
    <row r="430" spans="1:11" x14ac:dyDescent="0.35">
      <c r="A430">
        <v>10408</v>
      </c>
      <c r="B430" t="s">
        <v>67</v>
      </c>
      <c r="C430" s="1">
        <v>35438</v>
      </c>
      <c r="D430" t="s">
        <v>168</v>
      </c>
      <c r="E430" t="s">
        <v>22</v>
      </c>
      <c r="F430" t="s">
        <v>61</v>
      </c>
      <c r="G430">
        <v>27.04</v>
      </c>
      <c r="H430">
        <v>10</v>
      </c>
      <c r="I430">
        <f>EmpresaUsa[[#This Row],[PRECIO]]*EmpresaUsa[[#This Row],[CANTIDADSOLICITADA]]</f>
        <v>270.39999999999998</v>
      </c>
      <c r="J430" t="s">
        <v>209</v>
      </c>
      <c r="K430" t="s">
        <v>223</v>
      </c>
    </row>
    <row r="431" spans="1:11" x14ac:dyDescent="0.35">
      <c r="A431">
        <v>10408</v>
      </c>
      <c r="B431" t="s">
        <v>67</v>
      </c>
      <c r="C431" s="1">
        <v>35438</v>
      </c>
      <c r="D431" t="s">
        <v>168</v>
      </c>
      <c r="E431" t="s">
        <v>41</v>
      </c>
      <c r="F431" t="s">
        <v>110</v>
      </c>
      <c r="G431">
        <v>7.67</v>
      </c>
      <c r="H431">
        <v>6</v>
      </c>
      <c r="I431">
        <f>EmpresaUsa[[#This Row],[PRECIO]]*EmpresaUsa[[#This Row],[CANTIDADSOLICITADA]]</f>
        <v>46.019999999999996</v>
      </c>
      <c r="J431" t="s">
        <v>201</v>
      </c>
      <c r="K431" t="s">
        <v>224</v>
      </c>
    </row>
    <row r="432" spans="1:11" x14ac:dyDescent="0.35">
      <c r="A432">
        <v>10408</v>
      </c>
      <c r="B432" t="s">
        <v>67</v>
      </c>
      <c r="C432" s="1">
        <v>35438</v>
      </c>
      <c r="D432" t="s">
        <v>168</v>
      </c>
      <c r="E432" t="s">
        <v>31</v>
      </c>
      <c r="F432" t="s">
        <v>63</v>
      </c>
      <c r="G432">
        <v>51.22</v>
      </c>
      <c r="H432">
        <v>35</v>
      </c>
      <c r="I432">
        <f>EmpresaUsa[[#This Row],[PRECIO]]*EmpresaUsa[[#This Row],[CANTIDADSOLICITADA]]</f>
        <v>1792.7</v>
      </c>
      <c r="J432" t="s">
        <v>199</v>
      </c>
      <c r="K432" t="s">
        <v>225</v>
      </c>
    </row>
    <row r="433" spans="1:11" x14ac:dyDescent="0.35">
      <c r="A433">
        <v>10409</v>
      </c>
      <c r="B433" t="s">
        <v>26</v>
      </c>
      <c r="C433" s="1">
        <v>35439</v>
      </c>
      <c r="D433" t="s">
        <v>169</v>
      </c>
      <c r="E433" t="s">
        <v>17</v>
      </c>
      <c r="F433" t="s">
        <v>18</v>
      </c>
      <c r="G433">
        <v>24.18</v>
      </c>
      <c r="H433">
        <v>12</v>
      </c>
      <c r="I433">
        <f>EmpresaUsa[[#This Row],[PRECIO]]*EmpresaUsa[[#This Row],[CANTIDADSOLICITADA]]</f>
        <v>290.15999999999997</v>
      </c>
      <c r="J433" t="s">
        <v>194</v>
      </c>
      <c r="K433" t="s">
        <v>226</v>
      </c>
    </row>
    <row r="434" spans="1:11" x14ac:dyDescent="0.35">
      <c r="A434">
        <v>10409</v>
      </c>
      <c r="B434" t="s">
        <v>26</v>
      </c>
      <c r="C434" s="1">
        <v>35439</v>
      </c>
      <c r="D434" t="s">
        <v>169</v>
      </c>
      <c r="E434" t="s">
        <v>31</v>
      </c>
      <c r="F434" t="s">
        <v>60</v>
      </c>
      <c r="G434">
        <v>10.4</v>
      </c>
      <c r="H434">
        <v>12</v>
      </c>
      <c r="I434">
        <f>EmpresaUsa[[#This Row],[PRECIO]]*EmpresaUsa[[#This Row],[CANTIDADSOLICITADA]]</f>
        <v>124.80000000000001</v>
      </c>
      <c r="J434" t="s">
        <v>194</v>
      </c>
      <c r="K434" t="s">
        <v>195</v>
      </c>
    </row>
    <row r="435" spans="1:11" x14ac:dyDescent="0.35">
      <c r="A435">
        <v>10410</v>
      </c>
      <c r="B435" t="s">
        <v>26</v>
      </c>
      <c r="C435" s="1">
        <v>35440</v>
      </c>
      <c r="D435" t="s">
        <v>165</v>
      </c>
      <c r="E435" t="s">
        <v>10</v>
      </c>
      <c r="F435" t="s">
        <v>33</v>
      </c>
      <c r="G435">
        <v>2.6</v>
      </c>
      <c r="H435">
        <v>49</v>
      </c>
      <c r="I435">
        <f>EmpresaUsa[[#This Row],[PRECIO]]*EmpresaUsa[[#This Row],[CANTIDADSOLICITADA]]</f>
        <v>127.4</v>
      </c>
      <c r="J435" t="s">
        <v>196</v>
      </c>
      <c r="K435" t="s">
        <v>197</v>
      </c>
    </row>
    <row r="436" spans="1:11" x14ac:dyDescent="0.35">
      <c r="A436">
        <v>10410</v>
      </c>
      <c r="B436" t="s">
        <v>26</v>
      </c>
      <c r="C436" s="1">
        <v>35440</v>
      </c>
      <c r="D436" t="s">
        <v>165</v>
      </c>
      <c r="E436" t="s">
        <v>10</v>
      </c>
      <c r="F436" t="s">
        <v>49</v>
      </c>
      <c r="G436">
        <v>57.2</v>
      </c>
      <c r="H436">
        <v>16</v>
      </c>
      <c r="I436">
        <f>EmpresaUsa[[#This Row],[PRECIO]]*EmpresaUsa[[#This Row],[CANTIDADSOLICITADA]]</f>
        <v>915.2</v>
      </c>
      <c r="J436" t="s">
        <v>196</v>
      </c>
      <c r="K436" t="s">
        <v>198</v>
      </c>
    </row>
    <row r="437" spans="1:11" x14ac:dyDescent="0.35">
      <c r="A437">
        <v>10411</v>
      </c>
      <c r="B437" t="s">
        <v>44</v>
      </c>
      <c r="C437" s="1">
        <v>35440</v>
      </c>
      <c r="D437" t="s">
        <v>165</v>
      </c>
      <c r="E437" t="s">
        <v>22</v>
      </c>
      <c r="F437" t="s">
        <v>23</v>
      </c>
      <c r="G437">
        <v>10.01</v>
      </c>
      <c r="H437">
        <v>25</v>
      </c>
      <c r="I437">
        <f>EmpresaUsa[[#This Row],[PRECIO]]*EmpresaUsa[[#This Row],[CANTIDADSOLICITADA]]</f>
        <v>250.25</v>
      </c>
      <c r="J437" t="s">
        <v>199</v>
      </c>
      <c r="K437" t="s">
        <v>200</v>
      </c>
    </row>
    <row r="438" spans="1:11" x14ac:dyDescent="0.35">
      <c r="A438">
        <v>10411</v>
      </c>
      <c r="B438" t="s">
        <v>44</v>
      </c>
      <c r="C438" s="1">
        <v>35440</v>
      </c>
      <c r="D438" t="s">
        <v>165</v>
      </c>
      <c r="E438" t="s">
        <v>24</v>
      </c>
      <c r="F438" t="s">
        <v>95</v>
      </c>
      <c r="G438">
        <v>20.149999999999999</v>
      </c>
      <c r="H438">
        <v>40</v>
      </c>
      <c r="I438">
        <f>EmpresaUsa[[#This Row],[PRECIO]]*EmpresaUsa[[#This Row],[CANTIDADSOLICITADA]]</f>
        <v>806</v>
      </c>
      <c r="J438" t="s">
        <v>201</v>
      </c>
      <c r="K438" t="s">
        <v>202</v>
      </c>
    </row>
    <row r="439" spans="1:11" x14ac:dyDescent="0.35">
      <c r="A439">
        <v>10411</v>
      </c>
      <c r="B439" t="s">
        <v>44</v>
      </c>
      <c r="C439" s="1">
        <v>35440</v>
      </c>
      <c r="D439" t="s">
        <v>165</v>
      </c>
      <c r="E439" t="s">
        <v>10</v>
      </c>
      <c r="F439" t="s">
        <v>49</v>
      </c>
      <c r="G439">
        <v>57.2</v>
      </c>
      <c r="H439">
        <v>9</v>
      </c>
      <c r="I439">
        <f>EmpresaUsa[[#This Row],[PRECIO]]*EmpresaUsa[[#This Row],[CANTIDADSOLICITADA]]</f>
        <v>514.80000000000007</v>
      </c>
      <c r="J439" t="s">
        <v>196</v>
      </c>
      <c r="K439" t="s">
        <v>203</v>
      </c>
    </row>
    <row r="440" spans="1:11" x14ac:dyDescent="0.35">
      <c r="A440">
        <v>10412</v>
      </c>
      <c r="B440" t="s">
        <v>67</v>
      </c>
      <c r="C440" s="1">
        <v>35443</v>
      </c>
      <c r="D440" t="s">
        <v>76</v>
      </c>
      <c r="E440" t="s">
        <v>17</v>
      </c>
      <c r="F440" t="s">
        <v>18</v>
      </c>
      <c r="G440">
        <v>24.18</v>
      </c>
      <c r="H440">
        <v>20</v>
      </c>
      <c r="I440">
        <f>EmpresaUsa[[#This Row],[PRECIO]]*EmpresaUsa[[#This Row],[CANTIDADSOLICITADA]]</f>
        <v>483.6</v>
      </c>
      <c r="J440" t="s">
        <v>204</v>
      </c>
      <c r="K440" t="s">
        <v>205</v>
      </c>
    </row>
    <row r="441" spans="1:11" x14ac:dyDescent="0.35">
      <c r="A441">
        <v>10413</v>
      </c>
      <c r="B441" t="s">
        <v>26</v>
      </c>
      <c r="C441" s="1">
        <v>35444</v>
      </c>
      <c r="D441" t="s">
        <v>150</v>
      </c>
      <c r="E441" t="s">
        <v>36</v>
      </c>
      <c r="F441" t="s">
        <v>105</v>
      </c>
      <c r="G441">
        <v>18.72</v>
      </c>
      <c r="H441">
        <v>24</v>
      </c>
      <c r="I441">
        <f>EmpresaUsa[[#This Row],[PRECIO]]*EmpresaUsa[[#This Row],[CANTIDADSOLICITADA]]</f>
        <v>449.28</v>
      </c>
      <c r="J441" t="s">
        <v>196</v>
      </c>
      <c r="K441" t="s">
        <v>206</v>
      </c>
    </row>
    <row r="442" spans="1:11" x14ac:dyDescent="0.35">
      <c r="A442">
        <v>10413</v>
      </c>
      <c r="B442" t="s">
        <v>26</v>
      </c>
      <c r="C442" s="1">
        <v>35444</v>
      </c>
      <c r="D442" t="s">
        <v>150</v>
      </c>
      <c r="E442" t="s">
        <v>31</v>
      </c>
      <c r="F442" t="s">
        <v>63</v>
      </c>
      <c r="G442">
        <v>51.22</v>
      </c>
      <c r="H442">
        <v>40</v>
      </c>
      <c r="I442">
        <f>EmpresaUsa[[#This Row],[PRECIO]]*EmpresaUsa[[#This Row],[CANTIDADSOLICITADA]]</f>
        <v>2048.8000000000002</v>
      </c>
      <c r="J442" t="s">
        <v>196</v>
      </c>
      <c r="K442" t="s">
        <v>207</v>
      </c>
    </row>
    <row r="443" spans="1:11" x14ac:dyDescent="0.35">
      <c r="A443">
        <v>10413</v>
      </c>
      <c r="B443" t="s">
        <v>26</v>
      </c>
      <c r="C443" s="1">
        <v>35444</v>
      </c>
      <c r="D443" t="s">
        <v>150</v>
      </c>
      <c r="E443" t="s">
        <v>36</v>
      </c>
      <c r="F443" t="s">
        <v>80</v>
      </c>
      <c r="G443">
        <v>18.72</v>
      </c>
      <c r="H443">
        <v>14</v>
      </c>
      <c r="I443">
        <f>EmpresaUsa[[#This Row],[PRECIO]]*EmpresaUsa[[#This Row],[CANTIDADSOLICITADA]]</f>
        <v>262.08</v>
      </c>
      <c r="J443" t="s">
        <v>201</v>
      </c>
      <c r="K443" t="s">
        <v>208</v>
      </c>
    </row>
    <row r="444" spans="1:11" x14ac:dyDescent="0.35">
      <c r="A444">
        <v>10414</v>
      </c>
      <c r="B444" t="s">
        <v>73</v>
      </c>
      <c r="C444" s="1">
        <v>35444</v>
      </c>
      <c r="D444" t="s">
        <v>149</v>
      </c>
      <c r="E444" t="s">
        <v>31</v>
      </c>
      <c r="F444" t="s">
        <v>101</v>
      </c>
      <c r="G444">
        <v>9.49</v>
      </c>
      <c r="H444">
        <v>18</v>
      </c>
      <c r="I444">
        <f>EmpresaUsa[[#This Row],[PRECIO]]*EmpresaUsa[[#This Row],[CANTIDADSOLICITADA]]</f>
        <v>170.82</v>
      </c>
      <c r="J444" t="s">
        <v>209</v>
      </c>
      <c r="K444" t="s">
        <v>210</v>
      </c>
    </row>
    <row r="445" spans="1:11" x14ac:dyDescent="0.35">
      <c r="A445">
        <v>10414</v>
      </c>
      <c r="B445" t="s">
        <v>73</v>
      </c>
      <c r="C445" s="1">
        <v>35444</v>
      </c>
      <c r="D445" t="s">
        <v>149</v>
      </c>
      <c r="E445" t="s">
        <v>10</v>
      </c>
      <c r="F445" t="s">
        <v>33</v>
      </c>
      <c r="G445">
        <v>2.6</v>
      </c>
      <c r="H445">
        <v>50</v>
      </c>
      <c r="I445">
        <f>EmpresaUsa[[#This Row],[PRECIO]]*EmpresaUsa[[#This Row],[CANTIDADSOLICITADA]]</f>
        <v>130</v>
      </c>
      <c r="J445" t="s">
        <v>204</v>
      </c>
      <c r="K445" t="s">
        <v>211</v>
      </c>
    </row>
    <row r="446" spans="1:11" x14ac:dyDescent="0.35">
      <c r="A446">
        <v>10415</v>
      </c>
      <c r="B446" t="s">
        <v>26</v>
      </c>
      <c r="C446" s="1">
        <v>35445</v>
      </c>
      <c r="D446" t="s">
        <v>162</v>
      </c>
      <c r="E446" t="s">
        <v>41</v>
      </c>
      <c r="F446" t="s">
        <v>75</v>
      </c>
      <c r="G446">
        <v>40.56</v>
      </c>
      <c r="H446">
        <v>2</v>
      </c>
      <c r="I446">
        <f>EmpresaUsa[[#This Row],[PRECIO]]*EmpresaUsa[[#This Row],[CANTIDADSOLICITADA]]</f>
        <v>81.12</v>
      </c>
      <c r="J446" t="s">
        <v>204</v>
      </c>
      <c r="K446" t="s">
        <v>212</v>
      </c>
    </row>
    <row r="447" spans="1:11" x14ac:dyDescent="0.35">
      <c r="A447">
        <v>10415</v>
      </c>
      <c r="B447" t="s">
        <v>26</v>
      </c>
      <c r="C447" s="1">
        <v>35445</v>
      </c>
      <c r="D447" t="s">
        <v>162</v>
      </c>
      <c r="E447" t="s">
        <v>10</v>
      </c>
      <c r="F447" t="s">
        <v>33</v>
      </c>
      <c r="G447">
        <v>2.6</v>
      </c>
      <c r="H447">
        <v>20</v>
      </c>
      <c r="I447">
        <f>EmpresaUsa[[#This Row],[PRECIO]]*EmpresaUsa[[#This Row],[CANTIDADSOLICITADA]]</f>
        <v>52</v>
      </c>
      <c r="J447" t="s">
        <v>196</v>
      </c>
      <c r="K447" t="s">
        <v>213</v>
      </c>
    </row>
    <row r="448" spans="1:11" x14ac:dyDescent="0.35">
      <c r="A448">
        <v>10416</v>
      </c>
      <c r="B448" t="s">
        <v>67</v>
      </c>
      <c r="C448" s="1">
        <v>35446</v>
      </c>
      <c r="D448" t="s">
        <v>76</v>
      </c>
      <c r="E448" t="s">
        <v>31</v>
      </c>
      <c r="F448" t="s">
        <v>101</v>
      </c>
      <c r="G448">
        <v>9.49</v>
      </c>
      <c r="H448">
        <v>20</v>
      </c>
      <c r="I448">
        <f>EmpresaUsa[[#This Row],[PRECIO]]*EmpresaUsa[[#This Row],[CANTIDADSOLICITADA]]</f>
        <v>189.8</v>
      </c>
      <c r="J448" t="s">
        <v>201</v>
      </c>
      <c r="K448" t="s">
        <v>214</v>
      </c>
    </row>
    <row r="449" spans="1:11" x14ac:dyDescent="0.35">
      <c r="A449">
        <v>10416</v>
      </c>
      <c r="B449" t="s">
        <v>67</v>
      </c>
      <c r="C449" s="1">
        <v>35446</v>
      </c>
      <c r="D449" t="s">
        <v>76</v>
      </c>
      <c r="E449" t="s">
        <v>41</v>
      </c>
      <c r="F449" t="s">
        <v>51</v>
      </c>
      <c r="G449">
        <v>34.06</v>
      </c>
      <c r="H449">
        <v>10</v>
      </c>
      <c r="I449">
        <f>EmpresaUsa[[#This Row],[PRECIO]]*EmpresaUsa[[#This Row],[CANTIDADSOLICITADA]]</f>
        <v>340.6</v>
      </c>
      <c r="J449" t="s">
        <v>201</v>
      </c>
      <c r="K449" t="s">
        <v>215</v>
      </c>
    </row>
    <row r="450" spans="1:11" x14ac:dyDescent="0.35">
      <c r="A450">
        <v>10416</v>
      </c>
      <c r="B450" t="s">
        <v>67</v>
      </c>
      <c r="C450" s="1">
        <v>35446</v>
      </c>
      <c r="D450" t="s">
        <v>76</v>
      </c>
      <c r="E450" t="s">
        <v>12</v>
      </c>
      <c r="F450" t="s">
        <v>29</v>
      </c>
      <c r="G450">
        <v>20.28</v>
      </c>
      <c r="H450">
        <v>20</v>
      </c>
      <c r="I450">
        <f>EmpresaUsa[[#This Row],[PRECIO]]*EmpresaUsa[[#This Row],[CANTIDADSOLICITADA]]</f>
        <v>405.6</v>
      </c>
      <c r="J450" t="s">
        <v>194</v>
      </c>
      <c r="K450" t="s">
        <v>216</v>
      </c>
    </row>
    <row r="451" spans="1:11" x14ac:dyDescent="0.35">
      <c r="A451">
        <v>10417</v>
      </c>
      <c r="B451" t="s">
        <v>20</v>
      </c>
      <c r="C451" s="1">
        <v>35446</v>
      </c>
      <c r="D451" t="s">
        <v>147</v>
      </c>
      <c r="E451" t="s">
        <v>36</v>
      </c>
      <c r="F451" t="s">
        <v>140</v>
      </c>
      <c r="G451">
        <v>274.04000000000002</v>
      </c>
      <c r="H451">
        <v>50</v>
      </c>
      <c r="I451">
        <f>EmpresaUsa[[#This Row],[PRECIO]]*EmpresaUsa[[#This Row],[CANTIDADSOLICITADA]]</f>
        <v>13702.000000000002</v>
      </c>
      <c r="J451" t="s">
        <v>199</v>
      </c>
      <c r="K451" t="s">
        <v>217</v>
      </c>
    </row>
    <row r="452" spans="1:11" x14ac:dyDescent="0.35">
      <c r="A452">
        <v>10417</v>
      </c>
      <c r="B452" t="s">
        <v>20</v>
      </c>
      <c r="C452" s="1">
        <v>35446</v>
      </c>
      <c r="D452" t="s">
        <v>147</v>
      </c>
      <c r="E452" t="s">
        <v>22</v>
      </c>
      <c r="F452" t="s">
        <v>108</v>
      </c>
      <c r="G452">
        <v>12.48</v>
      </c>
      <c r="H452">
        <v>2</v>
      </c>
      <c r="I452">
        <f>EmpresaUsa[[#This Row],[PRECIO]]*EmpresaUsa[[#This Row],[CANTIDADSOLICITADA]]</f>
        <v>24.96</v>
      </c>
      <c r="J452" t="s">
        <v>194</v>
      </c>
      <c r="K452" t="s">
        <v>218</v>
      </c>
    </row>
    <row r="453" spans="1:11" x14ac:dyDescent="0.35">
      <c r="A453">
        <v>10417</v>
      </c>
      <c r="B453" t="s">
        <v>20</v>
      </c>
      <c r="C453" s="1">
        <v>35446</v>
      </c>
      <c r="D453" t="s">
        <v>147</v>
      </c>
      <c r="E453" t="s">
        <v>31</v>
      </c>
      <c r="F453" t="s">
        <v>111</v>
      </c>
      <c r="G453">
        <v>13</v>
      </c>
      <c r="H453">
        <v>36</v>
      </c>
      <c r="I453">
        <f>EmpresaUsa[[#This Row],[PRECIO]]*EmpresaUsa[[#This Row],[CANTIDADSOLICITADA]]</f>
        <v>468</v>
      </c>
      <c r="J453" t="s">
        <v>196</v>
      </c>
      <c r="K453" t="s">
        <v>219</v>
      </c>
    </row>
    <row r="454" spans="1:11" x14ac:dyDescent="0.35">
      <c r="A454">
        <v>10417</v>
      </c>
      <c r="B454" t="s">
        <v>20</v>
      </c>
      <c r="C454" s="1">
        <v>35446</v>
      </c>
      <c r="D454" t="s">
        <v>147</v>
      </c>
      <c r="E454" t="s">
        <v>24</v>
      </c>
      <c r="F454" t="s">
        <v>52</v>
      </c>
      <c r="G454">
        <v>13.52</v>
      </c>
      <c r="H454">
        <v>35</v>
      </c>
      <c r="I454">
        <f>EmpresaUsa[[#This Row],[PRECIO]]*EmpresaUsa[[#This Row],[CANTIDADSOLICITADA]]</f>
        <v>473.2</v>
      </c>
      <c r="J454" t="s">
        <v>196</v>
      </c>
      <c r="K454" t="s">
        <v>220</v>
      </c>
    </row>
    <row r="455" spans="1:11" x14ac:dyDescent="0.35">
      <c r="A455">
        <v>10418</v>
      </c>
      <c r="B455" t="s">
        <v>20</v>
      </c>
      <c r="C455" s="1">
        <v>35447</v>
      </c>
      <c r="D455" t="s">
        <v>86</v>
      </c>
      <c r="E455" t="s">
        <v>36</v>
      </c>
      <c r="F455" t="s">
        <v>46</v>
      </c>
      <c r="G455">
        <v>19.760000000000002</v>
      </c>
      <c r="H455">
        <v>60</v>
      </c>
      <c r="I455">
        <f>EmpresaUsa[[#This Row],[PRECIO]]*EmpresaUsa[[#This Row],[CANTIDADSOLICITADA]]</f>
        <v>1185.6000000000001</v>
      </c>
      <c r="J455" t="s">
        <v>199</v>
      </c>
      <c r="K455" t="s">
        <v>221</v>
      </c>
    </row>
    <row r="456" spans="1:11" x14ac:dyDescent="0.35">
      <c r="A456">
        <v>10418</v>
      </c>
      <c r="B456" t="s">
        <v>20</v>
      </c>
      <c r="C456" s="1">
        <v>35447</v>
      </c>
      <c r="D456" t="s">
        <v>86</v>
      </c>
      <c r="E456" t="s">
        <v>31</v>
      </c>
      <c r="F456" t="s">
        <v>144</v>
      </c>
      <c r="G456">
        <v>9.8800000000000008</v>
      </c>
      <c r="H456">
        <v>55</v>
      </c>
      <c r="I456">
        <f>EmpresaUsa[[#This Row],[PRECIO]]*EmpresaUsa[[#This Row],[CANTIDADSOLICITADA]]</f>
        <v>543.40000000000009</v>
      </c>
      <c r="J456" t="s">
        <v>196</v>
      </c>
      <c r="K456" t="s">
        <v>222</v>
      </c>
    </row>
    <row r="457" spans="1:11" x14ac:dyDescent="0.35">
      <c r="A457">
        <v>10418</v>
      </c>
      <c r="B457" t="s">
        <v>20</v>
      </c>
      <c r="C457" s="1">
        <v>35447</v>
      </c>
      <c r="D457" t="s">
        <v>86</v>
      </c>
      <c r="E457" t="s">
        <v>24</v>
      </c>
      <c r="F457" t="s">
        <v>170</v>
      </c>
      <c r="G457">
        <v>29.64</v>
      </c>
      <c r="H457">
        <v>16</v>
      </c>
      <c r="I457">
        <f>EmpresaUsa[[#This Row],[PRECIO]]*EmpresaUsa[[#This Row],[CANTIDADSOLICITADA]]</f>
        <v>474.24</v>
      </c>
      <c r="J457" t="s">
        <v>209</v>
      </c>
      <c r="K457" t="s">
        <v>223</v>
      </c>
    </row>
    <row r="458" spans="1:11" x14ac:dyDescent="0.35">
      <c r="A458">
        <v>10418</v>
      </c>
      <c r="B458" t="s">
        <v>20</v>
      </c>
      <c r="C458" s="1">
        <v>35447</v>
      </c>
      <c r="D458" t="s">
        <v>86</v>
      </c>
      <c r="E458" t="s">
        <v>17</v>
      </c>
      <c r="F458" t="s">
        <v>43</v>
      </c>
      <c r="G458">
        <v>10.4</v>
      </c>
      <c r="H458">
        <v>15</v>
      </c>
      <c r="I458">
        <f>EmpresaUsa[[#This Row],[PRECIO]]*EmpresaUsa[[#This Row],[CANTIDADSOLICITADA]]</f>
        <v>156</v>
      </c>
      <c r="J458" t="s">
        <v>201</v>
      </c>
      <c r="K458" t="s">
        <v>224</v>
      </c>
    </row>
    <row r="459" spans="1:11" x14ac:dyDescent="0.35">
      <c r="A459">
        <v>10419</v>
      </c>
      <c r="B459" t="s">
        <v>20</v>
      </c>
      <c r="C459" s="1">
        <v>35450</v>
      </c>
      <c r="D459" t="s">
        <v>45</v>
      </c>
      <c r="E459" t="s">
        <v>10</v>
      </c>
      <c r="F459" t="s">
        <v>34</v>
      </c>
      <c r="G459">
        <v>35.36</v>
      </c>
      <c r="H459">
        <v>60</v>
      </c>
      <c r="I459">
        <f>EmpresaUsa[[#This Row],[PRECIO]]*EmpresaUsa[[#This Row],[CANTIDADSOLICITADA]]</f>
        <v>2121.6</v>
      </c>
      <c r="J459" t="s">
        <v>199</v>
      </c>
      <c r="K459" t="s">
        <v>225</v>
      </c>
    </row>
    <row r="460" spans="1:11" x14ac:dyDescent="0.35">
      <c r="A460">
        <v>10419</v>
      </c>
      <c r="B460" t="s">
        <v>20</v>
      </c>
      <c r="C460" s="1">
        <v>35450</v>
      </c>
      <c r="D460" t="s">
        <v>45</v>
      </c>
      <c r="E460" t="s">
        <v>10</v>
      </c>
      <c r="F460" t="s">
        <v>119</v>
      </c>
      <c r="G460">
        <v>37.44</v>
      </c>
      <c r="H460">
        <v>20</v>
      </c>
      <c r="I460">
        <f>EmpresaUsa[[#This Row],[PRECIO]]*EmpresaUsa[[#This Row],[CANTIDADSOLICITADA]]</f>
        <v>748.8</v>
      </c>
      <c r="J460" t="s">
        <v>194</v>
      </c>
      <c r="K460" t="s">
        <v>226</v>
      </c>
    </row>
    <row r="461" spans="1:11" x14ac:dyDescent="0.35">
      <c r="A461">
        <v>10420</v>
      </c>
      <c r="B461" t="s">
        <v>26</v>
      </c>
      <c r="C461" s="1">
        <v>35451</v>
      </c>
      <c r="D461" t="s">
        <v>50</v>
      </c>
      <c r="E461" t="s">
        <v>41</v>
      </c>
      <c r="F461" t="s">
        <v>171</v>
      </c>
      <c r="G461">
        <v>100.88</v>
      </c>
      <c r="H461">
        <v>20</v>
      </c>
      <c r="I461">
        <f>EmpresaUsa[[#This Row],[PRECIO]]*EmpresaUsa[[#This Row],[CANTIDADSOLICITADA]]</f>
        <v>2017.6</v>
      </c>
      <c r="J461" t="s">
        <v>194</v>
      </c>
      <c r="K461" t="s">
        <v>195</v>
      </c>
    </row>
    <row r="462" spans="1:11" x14ac:dyDescent="0.35">
      <c r="A462">
        <v>10420</v>
      </c>
      <c r="B462" t="s">
        <v>26</v>
      </c>
      <c r="C462" s="1">
        <v>35451</v>
      </c>
      <c r="D462" t="s">
        <v>50</v>
      </c>
      <c r="E462" t="s">
        <v>22</v>
      </c>
      <c r="F462" t="s">
        <v>91</v>
      </c>
      <c r="G462">
        <v>6.24</v>
      </c>
      <c r="H462">
        <v>2</v>
      </c>
      <c r="I462">
        <f>EmpresaUsa[[#This Row],[PRECIO]]*EmpresaUsa[[#This Row],[CANTIDADSOLICITADA]]</f>
        <v>12.48</v>
      </c>
      <c r="J462" t="s">
        <v>196</v>
      </c>
      <c r="K462" t="s">
        <v>197</v>
      </c>
    </row>
    <row r="463" spans="1:11" x14ac:dyDescent="0.35">
      <c r="A463">
        <v>10420</v>
      </c>
      <c r="B463" t="s">
        <v>26</v>
      </c>
      <c r="C463" s="1">
        <v>35451</v>
      </c>
      <c r="D463" t="s">
        <v>50</v>
      </c>
      <c r="E463" t="s">
        <v>36</v>
      </c>
      <c r="F463" t="s">
        <v>64</v>
      </c>
      <c r="G463">
        <v>15.6</v>
      </c>
      <c r="H463">
        <v>8</v>
      </c>
      <c r="I463">
        <f>EmpresaUsa[[#This Row],[PRECIO]]*EmpresaUsa[[#This Row],[CANTIDADSOLICITADA]]</f>
        <v>124.8</v>
      </c>
      <c r="J463" t="s">
        <v>196</v>
      </c>
      <c r="K463" t="s">
        <v>198</v>
      </c>
    </row>
    <row r="464" spans="1:11" x14ac:dyDescent="0.35">
      <c r="A464">
        <v>10420</v>
      </c>
      <c r="B464" t="s">
        <v>26</v>
      </c>
      <c r="C464" s="1">
        <v>35451</v>
      </c>
      <c r="D464" t="s">
        <v>50</v>
      </c>
      <c r="E464" t="s">
        <v>22</v>
      </c>
      <c r="F464" t="s">
        <v>97</v>
      </c>
      <c r="G464">
        <v>15.6</v>
      </c>
      <c r="H464">
        <v>20</v>
      </c>
      <c r="I464">
        <f>EmpresaUsa[[#This Row],[PRECIO]]*EmpresaUsa[[#This Row],[CANTIDADSOLICITADA]]</f>
        <v>312</v>
      </c>
      <c r="J464" t="s">
        <v>199</v>
      </c>
      <c r="K464" t="s">
        <v>200</v>
      </c>
    </row>
    <row r="465" spans="1:11" x14ac:dyDescent="0.35">
      <c r="A465">
        <v>10421</v>
      </c>
      <c r="B465" t="s">
        <v>67</v>
      </c>
      <c r="C465" s="1">
        <v>35451</v>
      </c>
      <c r="D465" t="s">
        <v>65</v>
      </c>
      <c r="E465" t="s">
        <v>31</v>
      </c>
      <c r="F465" t="s">
        <v>101</v>
      </c>
      <c r="G465">
        <v>9.49</v>
      </c>
      <c r="H465">
        <v>4</v>
      </c>
      <c r="I465">
        <f>EmpresaUsa[[#This Row],[PRECIO]]*EmpresaUsa[[#This Row],[CANTIDADSOLICITADA]]</f>
        <v>37.96</v>
      </c>
      <c r="J465" t="s">
        <v>201</v>
      </c>
      <c r="K465" t="s">
        <v>202</v>
      </c>
    </row>
    <row r="466" spans="1:11" x14ac:dyDescent="0.35">
      <c r="A466">
        <v>10421</v>
      </c>
      <c r="B466" t="s">
        <v>67</v>
      </c>
      <c r="C466" s="1">
        <v>35451</v>
      </c>
      <c r="D466" t="s">
        <v>65</v>
      </c>
      <c r="E466" t="s">
        <v>31</v>
      </c>
      <c r="F466" t="s">
        <v>141</v>
      </c>
      <c r="G466">
        <v>32.369999999999997</v>
      </c>
      <c r="H466">
        <v>30</v>
      </c>
      <c r="I466">
        <f>EmpresaUsa[[#This Row],[PRECIO]]*EmpresaUsa[[#This Row],[CANTIDADSOLICITADA]]</f>
        <v>971.09999999999991</v>
      </c>
      <c r="J466" t="s">
        <v>196</v>
      </c>
      <c r="K466" t="s">
        <v>203</v>
      </c>
    </row>
    <row r="467" spans="1:11" x14ac:dyDescent="0.35">
      <c r="A467">
        <v>10421</v>
      </c>
      <c r="B467" t="s">
        <v>67</v>
      </c>
      <c r="C467" s="1">
        <v>35451</v>
      </c>
      <c r="D467" t="s">
        <v>65</v>
      </c>
      <c r="E467" t="s">
        <v>41</v>
      </c>
      <c r="F467" t="s">
        <v>51</v>
      </c>
      <c r="G467">
        <v>34.06</v>
      </c>
      <c r="H467">
        <v>15</v>
      </c>
      <c r="I467">
        <f>EmpresaUsa[[#This Row],[PRECIO]]*EmpresaUsa[[#This Row],[CANTIDADSOLICITADA]]</f>
        <v>510.90000000000003</v>
      </c>
      <c r="J467" t="s">
        <v>204</v>
      </c>
      <c r="K467" t="s">
        <v>205</v>
      </c>
    </row>
    <row r="468" spans="1:11" x14ac:dyDescent="0.35">
      <c r="A468">
        <v>10421</v>
      </c>
      <c r="B468" t="s">
        <v>67</v>
      </c>
      <c r="C468" s="1">
        <v>35451</v>
      </c>
      <c r="D468" t="s">
        <v>65</v>
      </c>
      <c r="E468" t="s">
        <v>24</v>
      </c>
      <c r="F468" t="s">
        <v>52</v>
      </c>
      <c r="G468">
        <v>13.52</v>
      </c>
      <c r="H468">
        <v>10</v>
      </c>
      <c r="I468">
        <f>EmpresaUsa[[#This Row],[PRECIO]]*EmpresaUsa[[#This Row],[CANTIDADSOLICITADA]]</f>
        <v>135.19999999999999</v>
      </c>
      <c r="J468" t="s">
        <v>196</v>
      </c>
      <c r="K468" t="s">
        <v>206</v>
      </c>
    </row>
    <row r="469" spans="1:11" x14ac:dyDescent="0.35">
      <c r="A469">
        <v>10422</v>
      </c>
      <c r="B469" t="s">
        <v>73</v>
      </c>
      <c r="C469" s="1">
        <v>35452</v>
      </c>
      <c r="D469" t="s">
        <v>172</v>
      </c>
      <c r="E469" t="s">
        <v>31</v>
      </c>
      <c r="F469" t="s">
        <v>141</v>
      </c>
      <c r="G469">
        <v>32.369999999999997</v>
      </c>
      <c r="H469">
        <v>2</v>
      </c>
      <c r="I469">
        <f>EmpresaUsa[[#This Row],[PRECIO]]*EmpresaUsa[[#This Row],[CANTIDADSOLICITADA]]</f>
        <v>64.739999999999995</v>
      </c>
      <c r="J469" t="s">
        <v>196</v>
      </c>
      <c r="K469" t="s">
        <v>207</v>
      </c>
    </row>
    <row r="470" spans="1:11" x14ac:dyDescent="0.35">
      <c r="A470">
        <v>10423</v>
      </c>
      <c r="B470" t="s">
        <v>15</v>
      </c>
      <c r="C470" s="1">
        <v>35453</v>
      </c>
      <c r="D470" t="s">
        <v>173</v>
      </c>
      <c r="E470" t="s">
        <v>10</v>
      </c>
      <c r="F470" t="s">
        <v>35</v>
      </c>
      <c r="G470">
        <v>13</v>
      </c>
      <c r="H470">
        <v>14</v>
      </c>
      <c r="I470">
        <f>EmpresaUsa[[#This Row],[PRECIO]]*EmpresaUsa[[#This Row],[CANTIDADSOLICITADA]]</f>
        <v>182</v>
      </c>
      <c r="J470" t="s">
        <v>201</v>
      </c>
      <c r="K470" t="s">
        <v>208</v>
      </c>
    </row>
    <row r="471" spans="1:11" x14ac:dyDescent="0.35">
      <c r="A471">
        <v>10423</v>
      </c>
      <c r="B471" t="s">
        <v>15</v>
      </c>
      <c r="C471" s="1">
        <v>35453</v>
      </c>
      <c r="D471" t="s">
        <v>173</v>
      </c>
      <c r="E471" t="s">
        <v>10</v>
      </c>
      <c r="F471" t="s">
        <v>49</v>
      </c>
      <c r="G471">
        <v>57.2</v>
      </c>
      <c r="H471">
        <v>20</v>
      </c>
      <c r="I471">
        <f>EmpresaUsa[[#This Row],[PRECIO]]*EmpresaUsa[[#This Row],[CANTIDADSOLICITADA]]</f>
        <v>1144</v>
      </c>
      <c r="J471" t="s">
        <v>209</v>
      </c>
      <c r="K471" t="s">
        <v>210</v>
      </c>
    </row>
    <row r="472" spans="1:11" x14ac:dyDescent="0.35">
      <c r="A472">
        <v>10424</v>
      </c>
      <c r="B472" t="s">
        <v>112</v>
      </c>
      <c r="C472" s="1">
        <v>35453</v>
      </c>
      <c r="D472" t="s">
        <v>143</v>
      </c>
      <c r="E472" t="s">
        <v>36</v>
      </c>
      <c r="F472" t="s">
        <v>66</v>
      </c>
      <c r="G472">
        <v>18.72</v>
      </c>
      <c r="H472">
        <v>60</v>
      </c>
      <c r="I472">
        <f>EmpresaUsa[[#This Row],[PRECIO]]*EmpresaUsa[[#This Row],[CANTIDADSOLICITADA]]</f>
        <v>1123.1999999999998</v>
      </c>
      <c r="J472" t="s">
        <v>204</v>
      </c>
      <c r="K472" t="s">
        <v>211</v>
      </c>
    </row>
    <row r="473" spans="1:11" x14ac:dyDescent="0.35">
      <c r="A473">
        <v>10424</v>
      </c>
      <c r="B473" t="s">
        <v>112</v>
      </c>
      <c r="C473" s="1">
        <v>35453</v>
      </c>
      <c r="D473" t="s">
        <v>143</v>
      </c>
      <c r="E473" t="s">
        <v>36</v>
      </c>
      <c r="F473" t="s">
        <v>140</v>
      </c>
      <c r="G473">
        <v>274.04000000000002</v>
      </c>
      <c r="H473">
        <v>49</v>
      </c>
      <c r="I473">
        <f>EmpresaUsa[[#This Row],[PRECIO]]*EmpresaUsa[[#This Row],[CANTIDADSOLICITADA]]</f>
        <v>13427.960000000001</v>
      </c>
      <c r="J473" t="s">
        <v>204</v>
      </c>
      <c r="K473" t="s">
        <v>212</v>
      </c>
    </row>
    <row r="474" spans="1:11" x14ac:dyDescent="0.35">
      <c r="A474">
        <v>10424</v>
      </c>
      <c r="B474" t="s">
        <v>112</v>
      </c>
      <c r="C474" s="1">
        <v>35453</v>
      </c>
      <c r="D474" t="s">
        <v>143</v>
      </c>
      <c r="E474" t="s">
        <v>31</v>
      </c>
      <c r="F474" t="s">
        <v>111</v>
      </c>
      <c r="G474">
        <v>13</v>
      </c>
      <c r="H474">
        <v>30</v>
      </c>
      <c r="I474">
        <f>EmpresaUsa[[#This Row],[PRECIO]]*EmpresaUsa[[#This Row],[CANTIDADSOLICITADA]]</f>
        <v>390</v>
      </c>
      <c r="J474" t="s">
        <v>196</v>
      </c>
      <c r="K474" t="s">
        <v>213</v>
      </c>
    </row>
    <row r="475" spans="1:11" x14ac:dyDescent="0.35">
      <c r="A475">
        <v>10425</v>
      </c>
      <c r="B475" t="s">
        <v>15</v>
      </c>
      <c r="C475" s="1">
        <v>35454</v>
      </c>
      <c r="D475" t="s">
        <v>150</v>
      </c>
      <c r="E475" t="s">
        <v>41</v>
      </c>
      <c r="F475" t="s">
        <v>42</v>
      </c>
      <c r="G475">
        <v>24.96</v>
      </c>
      <c r="H475">
        <v>10</v>
      </c>
      <c r="I475">
        <f>EmpresaUsa[[#This Row],[PRECIO]]*EmpresaUsa[[#This Row],[CANTIDADSOLICITADA]]</f>
        <v>249.60000000000002</v>
      </c>
      <c r="J475" t="s">
        <v>201</v>
      </c>
      <c r="K475" t="s">
        <v>214</v>
      </c>
    </row>
    <row r="476" spans="1:11" x14ac:dyDescent="0.35">
      <c r="A476">
        <v>10425</v>
      </c>
      <c r="B476" t="s">
        <v>15</v>
      </c>
      <c r="C476" s="1">
        <v>35454</v>
      </c>
      <c r="D476" t="s">
        <v>150</v>
      </c>
      <c r="E476" t="s">
        <v>36</v>
      </c>
      <c r="F476" t="s">
        <v>80</v>
      </c>
      <c r="G476">
        <v>18.72</v>
      </c>
      <c r="H476">
        <v>20</v>
      </c>
      <c r="I476">
        <f>EmpresaUsa[[#This Row],[PRECIO]]*EmpresaUsa[[#This Row],[CANTIDADSOLICITADA]]</f>
        <v>374.4</v>
      </c>
      <c r="J476" t="s">
        <v>201</v>
      </c>
      <c r="K476" t="s">
        <v>215</v>
      </c>
    </row>
    <row r="477" spans="1:11" x14ac:dyDescent="0.35">
      <c r="A477">
        <v>10426</v>
      </c>
      <c r="B477" t="s">
        <v>20</v>
      </c>
      <c r="C477" s="1">
        <v>35457</v>
      </c>
      <c r="D477" t="s">
        <v>158</v>
      </c>
      <c r="E477" t="s">
        <v>12</v>
      </c>
      <c r="F477" t="s">
        <v>70</v>
      </c>
      <c r="G477">
        <v>39.520000000000003</v>
      </c>
      <c r="H477">
        <v>5</v>
      </c>
      <c r="I477">
        <f>EmpresaUsa[[#This Row],[PRECIO]]*EmpresaUsa[[#This Row],[CANTIDADSOLICITADA]]</f>
        <v>197.60000000000002</v>
      </c>
      <c r="J477" t="s">
        <v>194</v>
      </c>
      <c r="K477" t="s">
        <v>216</v>
      </c>
    </row>
    <row r="478" spans="1:11" x14ac:dyDescent="0.35">
      <c r="A478">
        <v>10426</v>
      </c>
      <c r="B478" t="s">
        <v>20</v>
      </c>
      <c r="C478" s="1">
        <v>35457</v>
      </c>
      <c r="D478" t="s">
        <v>158</v>
      </c>
      <c r="E478" t="s">
        <v>12</v>
      </c>
      <c r="F478" t="s">
        <v>115</v>
      </c>
      <c r="G478">
        <v>34.58</v>
      </c>
      <c r="H478">
        <v>7</v>
      </c>
      <c r="I478">
        <f>EmpresaUsa[[#This Row],[PRECIO]]*EmpresaUsa[[#This Row],[CANTIDADSOLICITADA]]</f>
        <v>242.06</v>
      </c>
      <c r="J478" t="s">
        <v>199</v>
      </c>
      <c r="K478" t="s">
        <v>217</v>
      </c>
    </row>
    <row r="479" spans="1:11" x14ac:dyDescent="0.35">
      <c r="A479">
        <v>10427</v>
      </c>
      <c r="B479" t="s">
        <v>20</v>
      </c>
      <c r="C479" s="1">
        <v>35457</v>
      </c>
      <c r="D479" t="s">
        <v>152</v>
      </c>
      <c r="E479" t="s">
        <v>17</v>
      </c>
      <c r="F479" t="s">
        <v>18</v>
      </c>
      <c r="G479">
        <v>24.18</v>
      </c>
      <c r="H479">
        <v>35</v>
      </c>
      <c r="I479">
        <f>EmpresaUsa[[#This Row],[PRECIO]]*EmpresaUsa[[#This Row],[CANTIDADSOLICITADA]]</f>
        <v>846.3</v>
      </c>
      <c r="J479" t="s">
        <v>194</v>
      </c>
      <c r="K479" t="s">
        <v>218</v>
      </c>
    </row>
    <row r="480" spans="1:11" x14ac:dyDescent="0.35">
      <c r="A480">
        <v>10428</v>
      </c>
      <c r="B480" t="s">
        <v>112</v>
      </c>
      <c r="C480" s="1">
        <v>35458</v>
      </c>
      <c r="D480" t="s">
        <v>109</v>
      </c>
      <c r="E480" t="s">
        <v>22</v>
      </c>
      <c r="F480" t="s">
        <v>108</v>
      </c>
      <c r="G480">
        <v>12.48</v>
      </c>
      <c r="H480">
        <v>20</v>
      </c>
      <c r="I480">
        <f>EmpresaUsa[[#This Row],[PRECIO]]*EmpresaUsa[[#This Row],[CANTIDADSOLICITADA]]</f>
        <v>249.60000000000002</v>
      </c>
      <c r="J480" t="s">
        <v>196</v>
      </c>
      <c r="K480" t="s">
        <v>219</v>
      </c>
    </row>
    <row r="481" spans="1:11" x14ac:dyDescent="0.35">
      <c r="A481">
        <v>10429</v>
      </c>
      <c r="B481" t="s">
        <v>26</v>
      </c>
      <c r="C481" s="1">
        <v>35459</v>
      </c>
      <c r="D481" t="s">
        <v>120</v>
      </c>
      <c r="E481" t="s">
        <v>31</v>
      </c>
      <c r="F481" t="s">
        <v>151</v>
      </c>
      <c r="G481">
        <v>16.899999999999999</v>
      </c>
      <c r="H481">
        <v>40</v>
      </c>
      <c r="I481">
        <f>EmpresaUsa[[#This Row],[PRECIO]]*EmpresaUsa[[#This Row],[CANTIDADSOLICITADA]]</f>
        <v>676</v>
      </c>
      <c r="J481" t="s">
        <v>196</v>
      </c>
      <c r="K481" t="s">
        <v>220</v>
      </c>
    </row>
    <row r="482" spans="1:11" x14ac:dyDescent="0.35">
      <c r="A482">
        <v>10429</v>
      </c>
      <c r="B482" t="s">
        <v>26</v>
      </c>
      <c r="C482" s="1">
        <v>35459</v>
      </c>
      <c r="D482" t="s">
        <v>120</v>
      </c>
      <c r="E482" t="s">
        <v>24</v>
      </c>
      <c r="F482" t="s">
        <v>96</v>
      </c>
      <c r="G482">
        <v>45.63</v>
      </c>
      <c r="H482">
        <v>35</v>
      </c>
      <c r="I482">
        <f>EmpresaUsa[[#This Row],[PRECIO]]*EmpresaUsa[[#This Row],[CANTIDADSOLICITADA]]</f>
        <v>1597.0500000000002</v>
      </c>
      <c r="J482" t="s">
        <v>199</v>
      </c>
      <c r="K482" t="s">
        <v>221</v>
      </c>
    </row>
    <row r="483" spans="1:11" x14ac:dyDescent="0.35">
      <c r="A483">
        <v>10430</v>
      </c>
      <c r="B483" t="s">
        <v>20</v>
      </c>
      <c r="C483" s="1">
        <v>35460</v>
      </c>
      <c r="D483" t="s">
        <v>56</v>
      </c>
      <c r="E483" t="s">
        <v>41</v>
      </c>
      <c r="F483" t="s">
        <v>75</v>
      </c>
      <c r="G483">
        <v>40.56</v>
      </c>
      <c r="H483">
        <v>45</v>
      </c>
      <c r="I483">
        <f>EmpresaUsa[[#This Row],[PRECIO]]*EmpresaUsa[[#This Row],[CANTIDADSOLICITADA]]</f>
        <v>1825.2</v>
      </c>
      <c r="J483" t="s">
        <v>196</v>
      </c>
      <c r="K483" t="s">
        <v>222</v>
      </c>
    </row>
    <row r="484" spans="1:11" x14ac:dyDescent="0.35">
      <c r="A484">
        <v>10430</v>
      </c>
      <c r="B484" t="s">
        <v>20</v>
      </c>
      <c r="C484" s="1">
        <v>35460</v>
      </c>
      <c r="D484" t="s">
        <v>56</v>
      </c>
      <c r="E484" t="s">
        <v>31</v>
      </c>
      <c r="F484" t="s">
        <v>60</v>
      </c>
      <c r="G484">
        <v>10.4</v>
      </c>
      <c r="H484">
        <v>50</v>
      </c>
      <c r="I484">
        <f>EmpresaUsa[[#This Row],[PRECIO]]*EmpresaUsa[[#This Row],[CANTIDADSOLICITADA]]</f>
        <v>520</v>
      </c>
      <c r="J484" t="s">
        <v>209</v>
      </c>
      <c r="K484" t="s">
        <v>223</v>
      </c>
    </row>
    <row r="485" spans="1:11" x14ac:dyDescent="0.35">
      <c r="A485">
        <v>10430</v>
      </c>
      <c r="B485" t="s">
        <v>20</v>
      </c>
      <c r="C485" s="1">
        <v>35460</v>
      </c>
      <c r="D485" t="s">
        <v>56</v>
      </c>
      <c r="E485" t="s">
        <v>12</v>
      </c>
      <c r="F485" t="s">
        <v>70</v>
      </c>
      <c r="G485">
        <v>39.520000000000003</v>
      </c>
      <c r="H485">
        <v>30</v>
      </c>
      <c r="I485">
        <f>EmpresaUsa[[#This Row],[PRECIO]]*EmpresaUsa[[#This Row],[CANTIDADSOLICITADA]]</f>
        <v>1185.6000000000001</v>
      </c>
      <c r="J485" t="s">
        <v>201</v>
      </c>
      <c r="K485" t="s">
        <v>224</v>
      </c>
    </row>
    <row r="486" spans="1:11" x14ac:dyDescent="0.35">
      <c r="A486">
        <v>10430</v>
      </c>
      <c r="B486" t="s">
        <v>20</v>
      </c>
      <c r="C486" s="1">
        <v>35460</v>
      </c>
      <c r="D486" t="s">
        <v>56</v>
      </c>
      <c r="E486" t="s">
        <v>10</v>
      </c>
      <c r="F486" t="s">
        <v>49</v>
      </c>
      <c r="G486">
        <v>57.2</v>
      </c>
      <c r="H486">
        <v>70</v>
      </c>
      <c r="I486">
        <f>EmpresaUsa[[#This Row],[PRECIO]]*EmpresaUsa[[#This Row],[CANTIDADSOLICITADA]]</f>
        <v>4004</v>
      </c>
      <c r="J486" t="s">
        <v>199</v>
      </c>
      <c r="K486" t="s">
        <v>225</v>
      </c>
    </row>
    <row r="487" spans="1:11" x14ac:dyDescent="0.35">
      <c r="A487">
        <v>10431</v>
      </c>
      <c r="B487" t="s">
        <v>20</v>
      </c>
      <c r="C487" s="1">
        <v>35460</v>
      </c>
      <c r="D487" t="s">
        <v>165</v>
      </c>
      <c r="E487" t="s">
        <v>41</v>
      </c>
      <c r="F487" t="s">
        <v>75</v>
      </c>
      <c r="G487">
        <v>40.56</v>
      </c>
      <c r="H487">
        <v>50</v>
      </c>
      <c r="I487">
        <f>EmpresaUsa[[#This Row],[PRECIO]]*EmpresaUsa[[#This Row],[CANTIDADSOLICITADA]]</f>
        <v>2028</v>
      </c>
      <c r="J487" t="s">
        <v>194</v>
      </c>
      <c r="K487" t="s">
        <v>226</v>
      </c>
    </row>
    <row r="488" spans="1:11" x14ac:dyDescent="0.35">
      <c r="A488">
        <v>10431</v>
      </c>
      <c r="B488" t="s">
        <v>20</v>
      </c>
      <c r="C488" s="1">
        <v>35460</v>
      </c>
      <c r="D488" t="s">
        <v>165</v>
      </c>
      <c r="E488" t="s">
        <v>22</v>
      </c>
      <c r="F488" t="s">
        <v>79</v>
      </c>
      <c r="G488">
        <v>19.11</v>
      </c>
      <c r="H488">
        <v>50</v>
      </c>
      <c r="I488">
        <f>EmpresaUsa[[#This Row],[PRECIO]]*EmpresaUsa[[#This Row],[CANTIDADSOLICITADA]]</f>
        <v>955.5</v>
      </c>
      <c r="J488" t="s">
        <v>194</v>
      </c>
      <c r="K488" t="s">
        <v>195</v>
      </c>
    </row>
    <row r="489" spans="1:11" x14ac:dyDescent="0.35">
      <c r="A489">
        <v>10431</v>
      </c>
      <c r="B489" t="s">
        <v>20</v>
      </c>
      <c r="C489" s="1">
        <v>35460</v>
      </c>
      <c r="D489" t="s">
        <v>165</v>
      </c>
      <c r="E489" t="s">
        <v>31</v>
      </c>
      <c r="F489" t="s">
        <v>144</v>
      </c>
      <c r="G489">
        <v>9.8800000000000008</v>
      </c>
      <c r="H489">
        <v>30</v>
      </c>
      <c r="I489">
        <f>EmpresaUsa[[#This Row],[PRECIO]]*EmpresaUsa[[#This Row],[CANTIDADSOLICITADA]]</f>
        <v>296.40000000000003</v>
      </c>
      <c r="J489" t="s">
        <v>196</v>
      </c>
      <c r="K489" t="s">
        <v>197</v>
      </c>
    </row>
    <row r="490" spans="1:11" x14ac:dyDescent="0.35">
      <c r="A490">
        <v>10432</v>
      </c>
      <c r="B490" t="s">
        <v>26</v>
      </c>
      <c r="C490" s="1">
        <v>35461</v>
      </c>
      <c r="D490" t="s">
        <v>85</v>
      </c>
      <c r="E490" t="s">
        <v>31</v>
      </c>
      <c r="F490" t="s">
        <v>141</v>
      </c>
      <c r="G490">
        <v>32.369999999999997</v>
      </c>
      <c r="H490">
        <v>10</v>
      </c>
      <c r="I490">
        <f>EmpresaUsa[[#This Row],[PRECIO]]*EmpresaUsa[[#This Row],[CANTIDADSOLICITADA]]</f>
        <v>323.7</v>
      </c>
      <c r="J490" t="s">
        <v>196</v>
      </c>
      <c r="K490" t="s">
        <v>198</v>
      </c>
    </row>
    <row r="491" spans="1:11" x14ac:dyDescent="0.35">
      <c r="A491">
        <v>10432</v>
      </c>
      <c r="B491" t="s">
        <v>26</v>
      </c>
      <c r="C491" s="1">
        <v>35461</v>
      </c>
      <c r="D491" t="s">
        <v>85</v>
      </c>
      <c r="E491" t="s">
        <v>41</v>
      </c>
      <c r="F491" t="s">
        <v>110</v>
      </c>
      <c r="G491">
        <v>7.67</v>
      </c>
      <c r="H491">
        <v>40</v>
      </c>
      <c r="I491">
        <f>EmpresaUsa[[#This Row],[PRECIO]]*EmpresaUsa[[#This Row],[CANTIDADSOLICITADA]]</f>
        <v>306.8</v>
      </c>
      <c r="J491" t="s">
        <v>199</v>
      </c>
      <c r="K491" t="s">
        <v>200</v>
      </c>
    </row>
    <row r="492" spans="1:11" x14ac:dyDescent="0.35">
      <c r="A492">
        <v>10433</v>
      </c>
      <c r="B492" t="s">
        <v>26</v>
      </c>
      <c r="C492" s="1">
        <v>35464</v>
      </c>
      <c r="D492" t="s">
        <v>145</v>
      </c>
      <c r="E492" t="s">
        <v>12</v>
      </c>
      <c r="F492" t="s">
        <v>70</v>
      </c>
      <c r="G492">
        <v>39.520000000000003</v>
      </c>
      <c r="H492">
        <v>28</v>
      </c>
      <c r="I492">
        <f>EmpresaUsa[[#This Row],[PRECIO]]*EmpresaUsa[[#This Row],[CANTIDADSOLICITADA]]</f>
        <v>1106.5600000000002</v>
      </c>
      <c r="J492" t="s">
        <v>201</v>
      </c>
      <c r="K492" t="s">
        <v>202</v>
      </c>
    </row>
    <row r="493" spans="1:11" x14ac:dyDescent="0.35">
      <c r="A493">
        <v>10434</v>
      </c>
      <c r="B493" t="s">
        <v>26</v>
      </c>
      <c r="C493" s="1">
        <v>35464</v>
      </c>
      <c r="D493" t="s">
        <v>72</v>
      </c>
      <c r="E493" t="s">
        <v>10</v>
      </c>
      <c r="F493" t="s">
        <v>11</v>
      </c>
      <c r="G493">
        <v>21.84</v>
      </c>
      <c r="H493">
        <v>6</v>
      </c>
      <c r="I493">
        <f>EmpresaUsa[[#This Row],[PRECIO]]*EmpresaUsa[[#This Row],[CANTIDADSOLICITADA]]</f>
        <v>131.04</v>
      </c>
      <c r="J493" t="s">
        <v>196</v>
      </c>
      <c r="K493" t="s">
        <v>203</v>
      </c>
    </row>
    <row r="494" spans="1:11" x14ac:dyDescent="0.35">
      <c r="A494">
        <v>10434</v>
      </c>
      <c r="B494" t="s">
        <v>26</v>
      </c>
      <c r="C494" s="1">
        <v>35464</v>
      </c>
      <c r="D494" t="s">
        <v>72</v>
      </c>
      <c r="E494" t="s">
        <v>36</v>
      </c>
      <c r="F494" t="s">
        <v>80</v>
      </c>
      <c r="G494">
        <v>18.72</v>
      </c>
      <c r="H494">
        <v>18</v>
      </c>
      <c r="I494">
        <f>EmpresaUsa[[#This Row],[PRECIO]]*EmpresaUsa[[#This Row],[CANTIDADSOLICITADA]]</f>
        <v>336.96</v>
      </c>
      <c r="J494" t="s">
        <v>204</v>
      </c>
      <c r="K494" t="s">
        <v>205</v>
      </c>
    </row>
    <row r="495" spans="1:11" x14ac:dyDescent="0.35">
      <c r="A495">
        <v>10435</v>
      </c>
      <c r="B495" t="s">
        <v>67</v>
      </c>
      <c r="C495" s="1">
        <v>35465</v>
      </c>
      <c r="D495" t="s">
        <v>174</v>
      </c>
      <c r="E495" t="s">
        <v>36</v>
      </c>
      <c r="F495" t="s">
        <v>46</v>
      </c>
      <c r="G495">
        <v>19.760000000000002</v>
      </c>
      <c r="H495">
        <v>10</v>
      </c>
      <c r="I495">
        <f>EmpresaUsa[[#This Row],[PRECIO]]*EmpresaUsa[[#This Row],[CANTIDADSOLICITADA]]</f>
        <v>197.60000000000002</v>
      </c>
      <c r="J495" t="s">
        <v>196</v>
      </c>
      <c r="K495" t="s">
        <v>206</v>
      </c>
    </row>
    <row r="496" spans="1:11" x14ac:dyDescent="0.35">
      <c r="A496">
        <v>10435</v>
      </c>
      <c r="B496" t="s">
        <v>67</v>
      </c>
      <c r="C496" s="1">
        <v>35465</v>
      </c>
      <c r="D496" t="s">
        <v>174</v>
      </c>
      <c r="E496" t="s">
        <v>12</v>
      </c>
      <c r="F496" t="s">
        <v>28</v>
      </c>
      <c r="G496">
        <v>21.84</v>
      </c>
      <c r="H496">
        <v>12</v>
      </c>
      <c r="I496">
        <f>EmpresaUsa[[#This Row],[PRECIO]]*EmpresaUsa[[#This Row],[CANTIDADSOLICITADA]]</f>
        <v>262.08</v>
      </c>
      <c r="J496" t="s">
        <v>196</v>
      </c>
      <c r="K496" t="s">
        <v>207</v>
      </c>
    </row>
    <row r="497" spans="1:11" x14ac:dyDescent="0.35">
      <c r="A497">
        <v>10435</v>
      </c>
      <c r="B497" t="s">
        <v>67</v>
      </c>
      <c r="C497" s="1">
        <v>35465</v>
      </c>
      <c r="D497" t="s">
        <v>174</v>
      </c>
      <c r="E497" t="s">
        <v>10</v>
      </c>
      <c r="F497" t="s">
        <v>14</v>
      </c>
      <c r="G497">
        <v>36.14</v>
      </c>
      <c r="H497">
        <v>10</v>
      </c>
      <c r="I497">
        <f>EmpresaUsa[[#This Row],[PRECIO]]*EmpresaUsa[[#This Row],[CANTIDADSOLICITADA]]</f>
        <v>361.4</v>
      </c>
      <c r="J497" t="s">
        <v>201</v>
      </c>
      <c r="K497" t="s">
        <v>208</v>
      </c>
    </row>
    <row r="498" spans="1:11" x14ac:dyDescent="0.35">
      <c r="A498">
        <v>10436</v>
      </c>
      <c r="B498" t="s">
        <v>26</v>
      </c>
      <c r="C498" s="1">
        <v>35466</v>
      </c>
      <c r="D498" t="s">
        <v>74</v>
      </c>
      <c r="E498" t="s">
        <v>22</v>
      </c>
      <c r="F498" t="s">
        <v>108</v>
      </c>
      <c r="G498">
        <v>12.48</v>
      </c>
      <c r="H498">
        <v>5</v>
      </c>
      <c r="I498">
        <f>EmpresaUsa[[#This Row],[PRECIO]]*EmpresaUsa[[#This Row],[CANTIDADSOLICITADA]]</f>
        <v>62.400000000000006</v>
      </c>
      <c r="J498" t="s">
        <v>209</v>
      </c>
      <c r="K498" t="s">
        <v>210</v>
      </c>
    </row>
    <row r="499" spans="1:11" x14ac:dyDescent="0.35">
      <c r="A499">
        <v>10436</v>
      </c>
      <c r="B499" t="s">
        <v>26</v>
      </c>
      <c r="C499" s="1">
        <v>35466</v>
      </c>
      <c r="D499" t="s">
        <v>74</v>
      </c>
      <c r="E499" t="s">
        <v>12</v>
      </c>
      <c r="F499" t="s">
        <v>70</v>
      </c>
      <c r="G499">
        <v>39.520000000000003</v>
      </c>
      <c r="H499">
        <v>40</v>
      </c>
      <c r="I499">
        <f>EmpresaUsa[[#This Row],[PRECIO]]*EmpresaUsa[[#This Row],[CANTIDADSOLICITADA]]</f>
        <v>1580.8000000000002</v>
      </c>
      <c r="J499" t="s">
        <v>204</v>
      </c>
      <c r="K499" t="s">
        <v>211</v>
      </c>
    </row>
    <row r="500" spans="1:11" x14ac:dyDescent="0.35">
      <c r="A500">
        <v>10436</v>
      </c>
      <c r="B500" t="s">
        <v>26</v>
      </c>
      <c r="C500" s="1">
        <v>35466</v>
      </c>
      <c r="D500" t="s">
        <v>74</v>
      </c>
      <c r="E500" t="s">
        <v>12</v>
      </c>
      <c r="F500" t="s">
        <v>115</v>
      </c>
      <c r="G500">
        <v>34.58</v>
      </c>
      <c r="H500">
        <v>30</v>
      </c>
      <c r="I500">
        <f>EmpresaUsa[[#This Row],[PRECIO]]*EmpresaUsa[[#This Row],[CANTIDADSOLICITADA]]</f>
        <v>1037.3999999999999</v>
      </c>
      <c r="J500" t="s">
        <v>204</v>
      </c>
      <c r="K500" t="s">
        <v>212</v>
      </c>
    </row>
    <row r="501" spans="1:11" x14ac:dyDescent="0.35">
      <c r="A501">
        <v>10436</v>
      </c>
      <c r="B501" t="s">
        <v>26</v>
      </c>
      <c r="C501" s="1">
        <v>35466</v>
      </c>
      <c r="D501" t="s">
        <v>74</v>
      </c>
      <c r="E501" t="s">
        <v>36</v>
      </c>
      <c r="F501" t="s">
        <v>99</v>
      </c>
      <c r="G501">
        <v>8.06</v>
      </c>
      <c r="H501">
        <v>24</v>
      </c>
      <c r="I501">
        <f>EmpresaUsa[[#This Row],[PRECIO]]*EmpresaUsa[[#This Row],[CANTIDADSOLICITADA]]</f>
        <v>193.44</v>
      </c>
      <c r="J501" t="s">
        <v>196</v>
      </c>
      <c r="K501" t="s">
        <v>213</v>
      </c>
    </row>
    <row r="502" spans="1:11" x14ac:dyDescent="0.35">
      <c r="A502">
        <v>10437</v>
      </c>
      <c r="B502" t="s">
        <v>67</v>
      </c>
      <c r="C502" s="1">
        <v>35466</v>
      </c>
      <c r="D502" t="s">
        <v>76</v>
      </c>
      <c r="E502" t="s">
        <v>41</v>
      </c>
      <c r="F502" t="s">
        <v>51</v>
      </c>
      <c r="G502">
        <v>34.06</v>
      </c>
      <c r="H502">
        <v>15</v>
      </c>
      <c r="I502">
        <f>EmpresaUsa[[#This Row],[PRECIO]]*EmpresaUsa[[#This Row],[CANTIDADSOLICITADA]]</f>
        <v>510.90000000000003</v>
      </c>
      <c r="J502" t="s">
        <v>201</v>
      </c>
      <c r="K502" t="s">
        <v>214</v>
      </c>
    </row>
    <row r="503" spans="1:11" x14ac:dyDescent="0.35">
      <c r="A503">
        <v>10438</v>
      </c>
      <c r="B503" t="s">
        <v>26</v>
      </c>
      <c r="C503" s="1">
        <v>35467</v>
      </c>
      <c r="D503" t="s">
        <v>16</v>
      </c>
      <c r="E503" t="s">
        <v>31</v>
      </c>
      <c r="F503" t="s">
        <v>101</v>
      </c>
      <c r="G503">
        <v>9.49</v>
      </c>
      <c r="H503">
        <v>15</v>
      </c>
      <c r="I503">
        <f>EmpresaUsa[[#This Row],[PRECIO]]*EmpresaUsa[[#This Row],[CANTIDADSOLICITADA]]</f>
        <v>142.35</v>
      </c>
      <c r="J503" t="s">
        <v>201</v>
      </c>
      <c r="K503" t="s">
        <v>215</v>
      </c>
    </row>
    <row r="504" spans="1:11" x14ac:dyDescent="0.35">
      <c r="A504">
        <v>10438</v>
      </c>
      <c r="B504" t="s">
        <v>26</v>
      </c>
      <c r="C504" s="1">
        <v>35467</v>
      </c>
      <c r="D504" t="s">
        <v>16</v>
      </c>
      <c r="E504" t="s">
        <v>36</v>
      </c>
      <c r="F504" t="s">
        <v>107</v>
      </c>
      <c r="G504">
        <v>14.56</v>
      </c>
      <c r="H504">
        <v>20</v>
      </c>
      <c r="I504">
        <f>EmpresaUsa[[#This Row],[PRECIO]]*EmpresaUsa[[#This Row],[CANTIDADSOLICITADA]]</f>
        <v>291.2</v>
      </c>
      <c r="J504" t="s">
        <v>194</v>
      </c>
      <c r="K504" t="s">
        <v>216</v>
      </c>
    </row>
    <row r="505" spans="1:11" x14ac:dyDescent="0.35">
      <c r="A505">
        <v>10438</v>
      </c>
      <c r="B505" t="s">
        <v>26</v>
      </c>
      <c r="C505" s="1">
        <v>35467</v>
      </c>
      <c r="D505" t="s">
        <v>16</v>
      </c>
      <c r="E505" t="s">
        <v>12</v>
      </c>
      <c r="F505" t="s">
        <v>29</v>
      </c>
      <c r="G505">
        <v>20.28</v>
      </c>
      <c r="H505">
        <v>15</v>
      </c>
      <c r="I505">
        <f>EmpresaUsa[[#This Row],[PRECIO]]*EmpresaUsa[[#This Row],[CANTIDADSOLICITADA]]</f>
        <v>304.20000000000005</v>
      </c>
      <c r="J505" t="s">
        <v>199</v>
      </c>
      <c r="K505" t="s">
        <v>217</v>
      </c>
    </row>
    <row r="506" spans="1:11" x14ac:dyDescent="0.35">
      <c r="A506">
        <v>10439</v>
      </c>
      <c r="B506" t="s">
        <v>15</v>
      </c>
      <c r="C506" s="1">
        <v>35468</v>
      </c>
      <c r="D506" t="s">
        <v>143</v>
      </c>
      <c r="E506" t="s">
        <v>10</v>
      </c>
      <c r="F506" t="s">
        <v>77</v>
      </c>
      <c r="G506">
        <v>39.520000000000003</v>
      </c>
      <c r="H506">
        <v>15</v>
      </c>
      <c r="I506">
        <f>EmpresaUsa[[#This Row],[PRECIO]]*EmpresaUsa[[#This Row],[CANTIDADSOLICITADA]]</f>
        <v>592.80000000000007</v>
      </c>
      <c r="J506" t="s">
        <v>194</v>
      </c>
      <c r="K506" t="s">
        <v>218</v>
      </c>
    </row>
    <row r="507" spans="1:11" x14ac:dyDescent="0.35">
      <c r="A507">
        <v>10439</v>
      </c>
      <c r="B507" t="s">
        <v>15</v>
      </c>
      <c r="C507" s="1">
        <v>35468</v>
      </c>
      <c r="D507" t="s">
        <v>143</v>
      </c>
      <c r="E507" t="s">
        <v>31</v>
      </c>
      <c r="F507" t="s">
        <v>47</v>
      </c>
      <c r="G507">
        <v>18.07</v>
      </c>
      <c r="H507">
        <v>16</v>
      </c>
      <c r="I507">
        <f>EmpresaUsa[[#This Row],[PRECIO]]*EmpresaUsa[[#This Row],[CANTIDADSOLICITADA]]</f>
        <v>289.12</v>
      </c>
      <c r="J507" t="s">
        <v>196</v>
      </c>
      <c r="K507" t="s">
        <v>219</v>
      </c>
    </row>
    <row r="508" spans="1:11" x14ac:dyDescent="0.35">
      <c r="A508">
        <v>10439</v>
      </c>
      <c r="B508" t="s">
        <v>15</v>
      </c>
      <c r="C508" s="1">
        <v>35468</v>
      </c>
      <c r="D508" t="s">
        <v>143</v>
      </c>
      <c r="E508" t="s">
        <v>12</v>
      </c>
      <c r="F508" t="s">
        <v>115</v>
      </c>
      <c r="G508">
        <v>34.58</v>
      </c>
      <c r="H508">
        <v>6</v>
      </c>
      <c r="I508">
        <f>EmpresaUsa[[#This Row],[PRECIO]]*EmpresaUsa[[#This Row],[CANTIDADSOLICITADA]]</f>
        <v>207.48</v>
      </c>
      <c r="J508" t="s">
        <v>196</v>
      </c>
      <c r="K508" t="s">
        <v>220</v>
      </c>
    </row>
    <row r="509" spans="1:11" x14ac:dyDescent="0.35">
      <c r="A509">
        <v>10439</v>
      </c>
      <c r="B509" t="s">
        <v>15</v>
      </c>
      <c r="C509" s="1">
        <v>35468</v>
      </c>
      <c r="D509" t="s">
        <v>143</v>
      </c>
      <c r="E509" t="s">
        <v>17</v>
      </c>
      <c r="F509" t="s">
        <v>43</v>
      </c>
      <c r="G509">
        <v>10.4</v>
      </c>
      <c r="H509">
        <v>30</v>
      </c>
      <c r="I509">
        <f>EmpresaUsa[[#This Row],[PRECIO]]*EmpresaUsa[[#This Row],[CANTIDADSOLICITADA]]</f>
        <v>312</v>
      </c>
      <c r="J509" t="s">
        <v>199</v>
      </c>
      <c r="K509" t="s">
        <v>221</v>
      </c>
    </row>
    <row r="510" spans="1:11" x14ac:dyDescent="0.35">
      <c r="A510">
        <v>10440</v>
      </c>
      <c r="B510" t="s">
        <v>20</v>
      </c>
      <c r="C510" s="1">
        <v>35471</v>
      </c>
      <c r="D510" t="s">
        <v>137</v>
      </c>
      <c r="E510" t="s">
        <v>36</v>
      </c>
      <c r="F510" t="s">
        <v>46</v>
      </c>
      <c r="G510">
        <v>19.760000000000002</v>
      </c>
      <c r="H510">
        <v>45</v>
      </c>
      <c r="I510">
        <f>EmpresaUsa[[#This Row],[PRECIO]]*EmpresaUsa[[#This Row],[CANTIDADSOLICITADA]]</f>
        <v>889.2</v>
      </c>
      <c r="J510" t="s">
        <v>196</v>
      </c>
      <c r="K510" t="s">
        <v>222</v>
      </c>
    </row>
    <row r="511" spans="1:11" x14ac:dyDescent="0.35">
      <c r="A511">
        <v>10440</v>
      </c>
      <c r="B511" t="s">
        <v>20</v>
      </c>
      <c r="C511" s="1">
        <v>35471</v>
      </c>
      <c r="D511" t="s">
        <v>137</v>
      </c>
      <c r="E511" t="s">
        <v>31</v>
      </c>
      <c r="F511" t="s">
        <v>47</v>
      </c>
      <c r="G511">
        <v>18.07</v>
      </c>
      <c r="H511">
        <v>49</v>
      </c>
      <c r="I511">
        <f>EmpresaUsa[[#This Row],[PRECIO]]*EmpresaUsa[[#This Row],[CANTIDADSOLICITADA]]</f>
        <v>885.43000000000006</v>
      </c>
      <c r="J511" t="s">
        <v>209</v>
      </c>
      <c r="K511" t="s">
        <v>223</v>
      </c>
    </row>
    <row r="512" spans="1:11" x14ac:dyDescent="0.35">
      <c r="A512">
        <v>10440</v>
      </c>
      <c r="B512" t="s">
        <v>20</v>
      </c>
      <c r="C512" s="1">
        <v>35471</v>
      </c>
      <c r="D512" t="s">
        <v>137</v>
      </c>
      <c r="E512" t="s">
        <v>41</v>
      </c>
      <c r="F512" t="s">
        <v>82</v>
      </c>
      <c r="G512">
        <v>128.69999999999999</v>
      </c>
      <c r="H512">
        <v>24</v>
      </c>
      <c r="I512">
        <f>EmpresaUsa[[#This Row],[PRECIO]]*EmpresaUsa[[#This Row],[CANTIDADSOLICITADA]]</f>
        <v>3088.7999999999997</v>
      </c>
      <c r="J512" t="s">
        <v>201</v>
      </c>
      <c r="K512" t="s">
        <v>224</v>
      </c>
    </row>
    <row r="513" spans="1:11" x14ac:dyDescent="0.35">
      <c r="A513">
        <v>10440</v>
      </c>
      <c r="B513" t="s">
        <v>20</v>
      </c>
      <c r="C513" s="1">
        <v>35471</v>
      </c>
      <c r="D513" t="s">
        <v>137</v>
      </c>
      <c r="E513" t="s">
        <v>24</v>
      </c>
      <c r="F513" t="s">
        <v>170</v>
      </c>
      <c r="G513">
        <v>29.64</v>
      </c>
      <c r="H513">
        <v>90</v>
      </c>
      <c r="I513">
        <f>EmpresaUsa[[#This Row],[PRECIO]]*EmpresaUsa[[#This Row],[CANTIDADSOLICITADA]]</f>
        <v>2667.6</v>
      </c>
      <c r="J513" t="s">
        <v>199</v>
      </c>
      <c r="K513" t="s">
        <v>225</v>
      </c>
    </row>
    <row r="514" spans="1:11" x14ac:dyDescent="0.35">
      <c r="A514">
        <v>10441</v>
      </c>
      <c r="B514" t="s">
        <v>26</v>
      </c>
      <c r="C514" s="1">
        <v>35471</v>
      </c>
      <c r="D514" t="s">
        <v>124</v>
      </c>
      <c r="E514" t="s">
        <v>31</v>
      </c>
      <c r="F514" t="s">
        <v>54</v>
      </c>
      <c r="G514">
        <v>45.63</v>
      </c>
      <c r="H514">
        <v>50</v>
      </c>
      <c r="I514">
        <f>EmpresaUsa[[#This Row],[PRECIO]]*EmpresaUsa[[#This Row],[CANTIDADSOLICITADA]]</f>
        <v>2281.5</v>
      </c>
      <c r="J514" t="s">
        <v>194</v>
      </c>
      <c r="K514" t="s">
        <v>226</v>
      </c>
    </row>
    <row r="515" spans="1:11" x14ac:dyDescent="0.35">
      <c r="A515">
        <v>10442</v>
      </c>
      <c r="B515" t="s">
        <v>26</v>
      </c>
      <c r="C515" s="1">
        <v>35472</v>
      </c>
      <c r="D515" t="s">
        <v>56</v>
      </c>
      <c r="E515" t="s">
        <v>10</v>
      </c>
      <c r="F515" t="s">
        <v>11</v>
      </c>
      <c r="G515">
        <v>21.84</v>
      </c>
      <c r="H515">
        <v>30</v>
      </c>
      <c r="I515">
        <f>EmpresaUsa[[#This Row],[PRECIO]]*EmpresaUsa[[#This Row],[CANTIDADSOLICITADA]]</f>
        <v>655.20000000000005</v>
      </c>
      <c r="J515" t="s">
        <v>194</v>
      </c>
      <c r="K515" t="s">
        <v>195</v>
      </c>
    </row>
    <row r="516" spans="1:11" x14ac:dyDescent="0.35">
      <c r="A516">
        <v>10442</v>
      </c>
      <c r="B516" t="s">
        <v>26</v>
      </c>
      <c r="C516" s="1">
        <v>35472</v>
      </c>
      <c r="D516" t="s">
        <v>56</v>
      </c>
      <c r="E516" t="s">
        <v>41</v>
      </c>
      <c r="F516" t="s">
        <v>110</v>
      </c>
      <c r="G516">
        <v>7.67</v>
      </c>
      <c r="H516">
        <v>80</v>
      </c>
      <c r="I516">
        <f>EmpresaUsa[[#This Row],[PRECIO]]*EmpresaUsa[[#This Row],[CANTIDADSOLICITADA]]</f>
        <v>613.6</v>
      </c>
      <c r="J516" t="s">
        <v>196</v>
      </c>
      <c r="K516" t="s">
        <v>197</v>
      </c>
    </row>
    <row r="517" spans="1:11" x14ac:dyDescent="0.35">
      <c r="A517">
        <v>10442</v>
      </c>
      <c r="B517" t="s">
        <v>26</v>
      </c>
      <c r="C517" s="1">
        <v>35472</v>
      </c>
      <c r="D517" t="s">
        <v>56</v>
      </c>
      <c r="E517" t="s">
        <v>24</v>
      </c>
      <c r="F517" t="s">
        <v>121</v>
      </c>
      <c r="G517">
        <v>17.68</v>
      </c>
      <c r="H517">
        <v>60</v>
      </c>
      <c r="I517">
        <f>EmpresaUsa[[#This Row],[PRECIO]]*EmpresaUsa[[#This Row],[CANTIDADSOLICITADA]]</f>
        <v>1060.8</v>
      </c>
      <c r="J517" t="s">
        <v>196</v>
      </c>
      <c r="K517" t="s">
        <v>198</v>
      </c>
    </row>
    <row r="518" spans="1:11" x14ac:dyDescent="0.35">
      <c r="A518">
        <v>10443</v>
      </c>
      <c r="B518" t="s">
        <v>67</v>
      </c>
      <c r="C518" s="1">
        <v>35473</v>
      </c>
      <c r="D518" t="s">
        <v>109</v>
      </c>
      <c r="E518" t="s">
        <v>10</v>
      </c>
      <c r="F518" t="s">
        <v>11</v>
      </c>
      <c r="G518">
        <v>21.84</v>
      </c>
      <c r="H518">
        <v>6</v>
      </c>
      <c r="I518">
        <f>EmpresaUsa[[#This Row],[PRECIO]]*EmpresaUsa[[#This Row],[CANTIDADSOLICITADA]]</f>
        <v>131.04</v>
      </c>
      <c r="J518" t="s">
        <v>199</v>
      </c>
      <c r="K518" t="s">
        <v>200</v>
      </c>
    </row>
    <row r="519" spans="1:11" x14ac:dyDescent="0.35">
      <c r="A519">
        <v>10443</v>
      </c>
      <c r="B519" t="s">
        <v>67</v>
      </c>
      <c r="C519" s="1">
        <v>35473</v>
      </c>
      <c r="D519" t="s">
        <v>109</v>
      </c>
      <c r="E519" t="s">
        <v>17</v>
      </c>
      <c r="F519" t="s">
        <v>93</v>
      </c>
      <c r="G519">
        <v>47.32</v>
      </c>
      <c r="H519">
        <v>12</v>
      </c>
      <c r="I519">
        <f>EmpresaUsa[[#This Row],[PRECIO]]*EmpresaUsa[[#This Row],[CANTIDADSOLICITADA]]</f>
        <v>567.84</v>
      </c>
      <c r="J519" t="s">
        <v>201</v>
      </c>
      <c r="K519" t="s">
        <v>202</v>
      </c>
    </row>
    <row r="520" spans="1:11" x14ac:dyDescent="0.35">
      <c r="A520">
        <v>10444</v>
      </c>
      <c r="B520" t="s">
        <v>26</v>
      </c>
      <c r="C520" s="1">
        <v>35473</v>
      </c>
      <c r="D520" t="s">
        <v>94</v>
      </c>
      <c r="E520" t="s">
        <v>41</v>
      </c>
      <c r="F520" t="s">
        <v>75</v>
      </c>
      <c r="G520">
        <v>40.56</v>
      </c>
      <c r="H520">
        <v>10</v>
      </c>
      <c r="I520">
        <f>EmpresaUsa[[#This Row],[PRECIO]]*EmpresaUsa[[#This Row],[CANTIDADSOLICITADA]]</f>
        <v>405.6</v>
      </c>
      <c r="J520" t="s">
        <v>196</v>
      </c>
      <c r="K520" t="s">
        <v>203</v>
      </c>
    </row>
    <row r="521" spans="1:11" x14ac:dyDescent="0.35">
      <c r="A521">
        <v>10444</v>
      </c>
      <c r="B521" t="s">
        <v>26</v>
      </c>
      <c r="C521" s="1">
        <v>35473</v>
      </c>
      <c r="D521" t="s">
        <v>94</v>
      </c>
      <c r="E521" t="s">
        <v>31</v>
      </c>
      <c r="F521" t="s">
        <v>141</v>
      </c>
      <c r="G521">
        <v>32.369999999999997</v>
      </c>
      <c r="H521">
        <v>15</v>
      </c>
      <c r="I521">
        <f>EmpresaUsa[[#This Row],[PRECIO]]*EmpresaUsa[[#This Row],[CANTIDADSOLICITADA]]</f>
        <v>485.54999999999995</v>
      </c>
      <c r="J521" t="s">
        <v>204</v>
      </c>
      <c r="K521" t="s">
        <v>205</v>
      </c>
    </row>
    <row r="522" spans="1:11" x14ac:dyDescent="0.35">
      <c r="A522">
        <v>10444</v>
      </c>
      <c r="B522" t="s">
        <v>26</v>
      </c>
      <c r="C522" s="1">
        <v>35473</v>
      </c>
      <c r="D522" t="s">
        <v>94</v>
      </c>
      <c r="E522" t="s">
        <v>36</v>
      </c>
      <c r="F522" t="s">
        <v>66</v>
      </c>
      <c r="G522">
        <v>18.72</v>
      </c>
      <c r="H522">
        <v>8</v>
      </c>
      <c r="I522">
        <f>EmpresaUsa[[#This Row],[PRECIO]]*EmpresaUsa[[#This Row],[CANTIDADSOLICITADA]]</f>
        <v>149.76</v>
      </c>
      <c r="J522" t="s">
        <v>196</v>
      </c>
      <c r="K522" t="s">
        <v>206</v>
      </c>
    </row>
    <row r="523" spans="1:11" x14ac:dyDescent="0.35">
      <c r="A523">
        <v>10444</v>
      </c>
      <c r="B523" t="s">
        <v>26</v>
      </c>
      <c r="C523" s="1">
        <v>35473</v>
      </c>
      <c r="D523" t="s">
        <v>94</v>
      </c>
      <c r="E523" t="s">
        <v>22</v>
      </c>
      <c r="F523" t="s">
        <v>23</v>
      </c>
      <c r="G523">
        <v>10.01</v>
      </c>
      <c r="H523">
        <v>30</v>
      </c>
      <c r="I523">
        <f>EmpresaUsa[[#This Row],[PRECIO]]*EmpresaUsa[[#This Row],[CANTIDADSOLICITADA]]</f>
        <v>300.3</v>
      </c>
      <c r="J523" t="s">
        <v>196</v>
      </c>
      <c r="K523" t="s">
        <v>207</v>
      </c>
    </row>
    <row r="524" spans="1:11" x14ac:dyDescent="0.35">
      <c r="A524">
        <v>10445</v>
      </c>
      <c r="B524" t="s">
        <v>26</v>
      </c>
      <c r="C524" s="1">
        <v>35474</v>
      </c>
      <c r="D524" t="s">
        <v>94</v>
      </c>
      <c r="E524" t="s">
        <v>36</v>
      </c>
      <c r="F524" t="s">
        <v>37</v>
      </c>
      <c r="G524">
        <v>18.72</v>
      </c>
      <c r="H524">
        <v>6</v>
      </c>
      <c r="I524">
        <f>EmpresaUsa[[#This Row],[PRECIO]]*EmpresaUsa[[#This Row],[CANTIDADSOLICITADA]]</f>
        <v>112.32</v>
      </c>
      <c r="J524" t="s">
        <v>201</v>
      </c>
      <c r="K524" t="s">
        <v>208</v>
      </c>
    </row>
    <row r="525" spans="1:11" x14ac:dyDescent="0.35">
      <c r="A525">
        <v>10445</v>
      </c>
      <c r="B525" t="s">
        <v>26</v>
      </c>
      <c r="C525" s="1">
        <v>35474</v>
      </c>
      <c r="D525" t="s">
        <v>94</v>
      </c>
      <c r="E525" t="s">
        <v>41</v>
      </c>
      <c r="F525" t="s">
        <v>110</v>
      </c>
      <c r="G525">
        <v>7.67</v>
      </c>
      <c r="H525">
        <v>15</v>
      </c>
      <c r="I525">
        <f>EmpresaUsa[[#This Row],[PRECIO]]*EmpresaUsa[[#This Row],[CANTIDADSOLICITADA]]</f>
        <v>115.05</v>
      </c>
      <c r="J525" t="s">
        <v>209</v>
      </c>
      <c r="K525" t="s">
        <v>210</v>
      </c>
    </row>
    <row r="526" spans="1:11" x14ac:dyDescent="0.35">
      <c r="A526">
        <v>10446</v>
      </c>
      <c r="B526" t="s">
        <v>15</v>
      </c>
      <c r="C526" s="1">
        <v>35475</v>
      </c>
      <c r="D526" t="s">
        <v>16</v>
      </c>
      <c r="E526" t="s">
        <v>31</v>
      </c>
      <c r="F526" t="s">
        <v>101</v>
      </c>
      <c r="G526">
        <v>9.49</v>
      </c>
      <c r="H526">
        <v>12</v>
      </c>
      <c r="I526">
        <f>EmpresaUsa[[#This Row],[PRECIO]]*EmpresaUsa[[#This Row],[CANTIDADSOLICITADA]]</f>
        <v>113.88</v>
      </c>
      <c r="J526" t="s">
        <v>204</v>
      </c>
      <c r="K526" t="s">
        <v>211</v>
      </c>
    </row>
    <row r="527" spans="1:11" x14ac:dyDescent="0.35">
      <c r="A527">
        <v>10446</v>
      </c>
      <c r="B527" t="s">
        <v>15</v>
      </c>
      <c r="C527" s="1">
        <v>35475</v>
      </c>
      <c r="D527" t="s">
        <v>16</v>
      </c>
      <c r="E527" t="s">
        <v>36</v>
      </c>
      <c r="F527" t="s">
        <v>40</v>
      </c>
      <c r="G527">
        <v>4.68</v>
      </c>
      <c r="H527">
        <v>20</v>
      </c>
      <c r="I527">
        <f>EmpresaUsa[[#This Row],[PRECIO]]*EmpresaUsa[[#This Row],[CANTIDADSOLICITADA]]</f>
        <v>93.6</v>
      </c>
      <c r="J527" t="s">
        <v>204</v>
      </c>
      <c r="K527" t="s">
        <v>212</v>
      </c>
    </row>
    <row r="528" spans="1:11" x14ac:dyDescent="0.35">
      <c r="A528">
        <v>10446</v>
      </c>
      <c r="B528" t="s">
        <v>15</v>
      </c>
      <c r="C528" s="1">
        <v>35475</v>
      </c>
      <c r="D528" t="s">
        <v>16</v>
      </c>
      <c r="E528" t="s">
        <v>10</v>
      </c>
      <c r="F528" t="s">
        <v>35</v>
      </c>
      <c r="G528">
        <v>13</v>
      </c>
      <c r="H528">
        <v>3</v>
      </c>
      <c r="I528">
        <f>EmpresaUsa[[#This Row],[PRECIO]]*EmpresaUsa[[#This Row],[CANTIDADSOLICITADA]]</f>
        <v>39</v>
      </c>
      <c r="J528" t="s">
        <v>196</v>
      </c>
      <c r="K528" t="s">
        <v>213</v>
      </c>
    </row>
    <row r="529" spans="1:11" x14ac:dyDescent="0.35">
      <c r="A529">
        <v>10446</v>
      </c>
      <c r="B529" t="s">
        <v>15</v>
      </c>
      <c r="C529" s="1">
        <v>35475</v>
      </c>
      <c r="D529" t="s">
        <v>16</v>
      </c>
      <c r="E529" t="s">
        <v>12</v>
      </c>
      <c r="F529" t="s">
        <v>134</v>
      </c>
      <c r="G529">
        <v>7.28</v>
      </c>
      <c r="H529">
        <v>15</v>
      </c>
      <c r="I529">
        <f>EmpresaUsa[[#This Row],[PRECIO]]*EmpresaUsa[[#This Row],[CANTIDADSOLICITADA]]</f>
        <v>109.2</v>
      </c>
      <c r="J529" t="s">
        <v>201</v>
      </c>
      <c r="K529" t="s">
        <v>214</v>
      </c>
    </row>
    <row r="530" spans="1:11" x14ac:dyDescent="0.35">
      <c r="A530">
        <v>10447</v>
      </c>
      <c r="B530" t="s">
        <v>20</v>
      </c>
      <c r="C530" s="1">
        <v>35475</v>
      </c>
      <c r="D530" t="s">
        <v>106</v>
      </c>
      <c r="E530" t="s">
        <v>31</v>
      </c>
      <c r="F530" t="s">
        <v>101</v>
      </c>
      <c r="G530">
        <v>9.49</v>
      </c>
      <c r="H530">
        <v>40</v>
      </c>
      <c r="I530">
        <f>EmpresaUsa[[#This Row],[PRECIO]]*EmpresaUsa[[#This Row],[CANTIDADSOLICITADA]]</f>
        <v>379.6</v>
      </c>
      <c r="J530" t="s">
        <v>201</v>
      </c>
      <c r="K530" t="s">
        <v>215</v>
      </c>
    </row>
    <row r="531" spans="1:11" x14ac:dyDescent="0.35">
      <c r="A531">
        <v>10447</v>
      </c>
      <c r="B531" t="s">
        <v>20</v>
      </c>
      <c r="C531" s="1">
        <v>35475</v>
      </c>
      <c r="D531" t="s">
        <v>106</v>
      </c>
      <c r="E531" t="s">
        <v>24</v>
      </c>
      <c r="F531" t="s">
        <v>25</v>
      </c>
      <c r="G531">
        <v>21.84</v>
      </c>
      <c r="H531">
        <v>35</v>
      </c>
      <c r="I531">
        <f>EmpresaUsa[[#This Row],[PRECIO]]*EmpresaUsa[[#This Row],[CANTIDADSOLICITADA]]</f>
        <v>764.4</v>
      </c>
      <c r="J531" t="s">
        <v>194</v>
      </c>
      <c r="K531" t="s">
        <v>216</v>
      </c>
    </row>
    <row r="532" spans="1:11" x14ac:dyDescent="0.35">
      <c r="A532">
        <v>10447</v>
      </c>
      <c r="B532" t="s">
        <v>20</v>
      </c>
      <c r="C532" s="1">
        <v>35475</v>
      </c>
      <c r="D532" t="s">
        <v>106</v>
      </c>
      <c r="E532" t="s">
        <v>10</v>
      </c>
      <c r="F532" t="s">
        <v>88</v>
      </c>
      <c r="G532">
        <v>22.36</v>
      </c>
      <c r="H532">
        <v>2</v>
      </c>
      <c r="I532">
        <f>EmpresaUsa[[#This Row],[PRECIO]]*EmpresaUsa[[#This Row],[CANTIDADSOLICITADA]]</f>
        <v>44.72</v>
      </c>
      <c r="J532" t="s">
        <v>199</v>
      </c>
      <c r="K532" t="s">
        <v>217</v>
      </c>
    </row>
    <row r="533" spans="1:11" x14ac:dyDescent="0.35">
      <c r="A533">
        <v>10448</v>
      </c>
      <c r="B533" t="s">
        <v>20</v>
      </c>
      <c r="C533" s="1">
        <v>35478</v>
      </c>
      <c r="D533" t="s">
        <v>175</v>
      </c>
      <c r="E533" t="s">
        <v>31</v>
      </c>
      <c r="F533" t="s">
        <v>141</v>
      </c>
      <c r="G533">
        <v>32.369999999999997</v>
      </c>
      <c r="H533">
        <v>6</v>
      </c>
      <c r="I533">
        <f>EmpresaUsa[[#This Row],[PRECIO]]*EmpresaUsa[[#This Row],[CANTIDADSOLICITADA]]</f>
        <v>194.21999999999997</v>
      </c>
      <c r="J533" t="s">
        <v>194</v>
      </c>
      <c r="K533" t="s">
        <v>218</v>
      </c>
    </row>
    <row r="534" spans="1:11" x14ac:dyDescent="0.35">
      <c r="A534">
        <v>10448</v>
      </c>
      <c r="B534" t="s">
        <v>20</v>
      </c>
      <c r="C534" s="1">
        <v>35478</v>
      </c>
      <c r="D534" t="s">
        <v>175</v>
      </c>
      <c r="E534" t="s">
        <v>22</v>
      </c>
      <c r="F534" t="s">
        <v>79</v>
      </c>
      <c r="G534">
        <v>19.11</v>
      </c>
      <c r="H534">
        <v>20</v>
      </c>
      <c r="I534">
        <f>EmpresaUsa[[#This Row],[PRECIO]]*EmpresaUsa[[#This Row],[CANTIDADSOLICITADA]]</f>
        <v>382.2</v>
      </c>
      <c r="J534" t="s">
        <v>196</v>
      </c>
      <c r="K534" t="s">
        <v>219</v>
      </c>
    </row>
    <row r="535" spans="1:11" x14ac:dyDescent="0.35">
      <c r="A535">
        <v>10449</v>
      </c>
      <c r="B535" t="s">
        <v>26</v>
      </c>
      <c r="C535" s="1">
        <v>35479</v>
      </c>
      <c r="D535" t="s">
        <v>74</v>
      </c>
      <c r="E535" t="s">
        <v>22</v>
      </c>
      <c r="F535" t="s">
        <v>87</v>
      </c>
      <c r="G535">
        <v>32.24</v>
      </c>
      <c r="H535">
        <v>14</v>
      </c>
      <c r="I535">
        <f>EmpresaUsa[[#This Row],[PRECIO]]*EmpresaUsa[[#This Row],[CANTIDADSOLICITADA]]</f>
        <v>451.36</v>
      </c>
      <c r="J535" t="s">
        <v>196</v>
      </c>
      <c r="K535" t="s">
        <v>220</v>
      </c>
    </row>
    <row r="536" spans="1:11" x14ac:dyDescent="0.35">
      <c r="A536">
        <v>10449</v>
      </c>
      <c r="B536" t="s">
        <v>26</v>
      </c>
      <c r="C536" s="1">
        <v>35479</v>
      </c>
      <c r="D536" t="s">
        <v>74</v>
      </c>
      <c r="E536" t="s">
        <v>12</v>
      </c>
      <c r="F536" t="s">
        <v>134</v>
      </c>
      <c r="G536">
        <v>7.28</v>
      </c>
      <c r="H536">
        <v>20</v>
      </c>
      <c r="I536">
        <f>EmpresaUsa[[#This Row],[PRECIO]]*EmpresaUsa[[#This Row],[CANTIDADSOLICITADA]]</f>
        <v>145.6</v>
      </c>
      <c r="J536" t="s">
        <v>199</v>
      </c>
      <c r="K536" t="s">
        <v>221</v>
      </c>
    </row>
    <row r="537" spans="1:11" x14ac:dyDescent="0.35">
      <c r="A537">
        <v>10449</v>
      </c>
      <c r="B537" t="s">
        <v>26</v>
      </c>
      <c r="C537" s="1">
        <v>35479</v>
      </c>
      <c r="D537" t="s">
        <v>74</v>
      </c>
      <c r="E537" t="s">
        <v>31</v>
      </c>
      <c r="F537" t="s">
        <v>63</v>
      </c>
      <c r="G537">
        <v>51.22</v>
      </c>
      <c r="H537">
        <v>35</v>
      </c>
      <c r="I537">
        <f>EmpresaUsa[[#This Row],[PRECIO]]*EmpresaUsa[[#This Row],[CANTIDADSOLICITADA]]</f>
        <v>1792.7</v>
      </c>
      <c r="J537" t="s">
        <v>196</v>
      </c>
      <c r="K537" t="s">
        <v>222</v>
      </c>
    </row>
    <row r="538" spans="1:11" x14ac:dyDescent="0.35">
      <c r="A538">
        <v>10450</v>
      </c>
      <c r="B538" t="s">
        <v>67</v>
      </c>
      <c r="C538" s="1">
        <v>35480</v>
      </c>
      <c r="D538" t="s">
        <v>27</v>
      </c>
      <c r="E538" t="s">
        <v>22</v>
      </c>
      <c r="F538" t="s">
        <v>87</v>
      </c>
      <c r="G538">
        <v>32.24</v>
      </c>
      <c r="H538">
        <v>20</v>
      </c>
      <c r="I538">
        <f>EmpresaUsa[[#This Row],[PRECIO]]*EmpresaUsa[[#This Row],[CANTIDADSOLICITADA]]</f>
        <v>644.80000000000007</v>
      </c>
      <c r="J538" t="s">
        <v>209</v>
      </c>
      <c r="K538" t="s">
        <v>223</v>
      </c>
    </row>
    <row r="539" spans="1:11" x14ac:dyDescent="0.35">
      <c r="A539">
        <v>10450</v>
      </c>
      <c r="B539" t="s">
        <v>67</v>
      </c>
      <c r="C539" s="1">
        <v>35480</v>
      </c>
      <c r="D539" t="s">
        <v>27</v>
      </c>
      <c r="E539" t="s">
        <v>41</v>
      </c>
      <c r="F539" t="s">
        <v>110</v>
      </c>
      <c r="G539">
        <v>7.67</v>
      </c>
      <c r="H539">
        <v>6</v>
      </c>
      <c r="I539">
        <f>EmpresaUsa[[#This Row],[PRECIO]]*EmpresaUsa[[#This Row],[CANTIDADSOLICITADA]]</f>
        <v>46.019999999999996</v>
      </c>
      <c r="J539" t="s">
        <v>201</v>
      </c>
      <c r="K539" t="s">
        <v>224</v>
      </c>
    </row>
    <row r="540" spans="1:11" x14ac:dyDescent="0.35">
      <c r="A540">
        <v>10451</v>
      </c>
      <c r="B540" t="s">
        <v>20</v>
      </c>
      <c r="C540" s="1">
        <v>35480</v>
      </c>
      <c r="D540" t="s">
        <v>86</v>
      </c>
      <c r="E540" t="s">
        <v>41</v>
      </c>
      <c r="F540" t="s">
        <v>42</v>
      </c>
      <c r="G540">
        <v>24.96</v>
      </c>
      <c r="H540">
        <v>120</v>
      </c>
      <c r="I540">
        <f>EmpresaUsa[[#This Row],[PRECIO]]*EmpresaUsa[[#This Row],[CANTIDADSOLICITADA]]</f>
        <v>2995.2000000000003</v>
      </c>
      <c r="J540" t="s">
        <v>199</v>
      </c>
      <c r="K540" t="s">
        <v>225</v>
      </c>
    </row>
    <row r="541" spans="1:11" x14ac:dyDescent="0.35">
      <c r="A541">
        <v>10451</v>
      </c>
      <c r="B541" t="s">
        <v>20</v>
      </c>
      <c r="C541" s="1">
        <v>35480</v>
      </c>
      <c r="D541" t="s">
        <v>86</v>
      </c>
      <c r="E541" t="s">
        <v>12</v>
      </c>
      <c r="F541" t="s">
        <v>115</v>
      </c>
      <c r="G541">
        <v>34.58</v>
      </c>
      <c r="H541">
        <v>35</v>
      </c>
      <c r="I541">
        <f>EmpresaUsa[[#This Row],[PRECIO]]*EmpresaUsa[[#This Row],[CANTIDADSOLICITADA]]</f>
        <v>1210.3</v>
      </c>
      <c r="J541" t="s">
        <v>194</v>
      </c>
      <c r="K541" t="s">
        <v>226</v>
      </c>
    </row>
    <row r="542" spans="1:11" x14ac:dyDescent="0.35">
      <c r="A542">
        <v>10451</v>
      </c>
      <c r="B542" t="s">
        <v>20</v>
      </c>
      <c r="C542" s="1">
        <v>35480</v>
      </c>
      <c r="D542" t="s">
        <v>86</v>
      </c>
      <c r="E542" t="s">
        <v>24</v>
      </c>
      <c r="F542" t="s">
        <v>25</v>
      </c>
      <c r="G542">
        <v>21.84</v>
      </c>
      <c r="H542">
        <v>28</v>
      </c>
      <c r="I542">
        <f>EmpresaUsa[[#This Row],[PRECIO]]*EmpresaUsa[[#This Row],[CANTIDADSOLICITADA]]</f>
        <v>611.52</v>
      </c>
      <c r="J542" t="s">
        <v>194</v>
      </c>
      <c r="K542" t="s">
        <v>195</v>
      </c>
    </row>
    <row r="543" spans="1:11" x14ac:dyDescent="0.35">
      <c r="A543">
        <v>10451</v>
      </c>
      <c r="B543" t="s">
        <v>20</v>
      </c>
      <c r="C543" s="1">
        <v>35480</v>
      </c>
      <c r="D543" t="s">
        <v>86</v>
      </c>
      <c r="E543" t="s">
        <v>24</v>
      </c>
      <c r="F543" t="s">
        <v>52</v>
      </c>
      <c r="G543">
        <v>13.52</v>
      </c>
      <c r="H543">
        <v>55</v>
      </c>
      <c r="I543">
        <f>EmpresaUsa[[#This Row],[PRECIO]]*EmpresaUsa[[#This Row],[CANTIDADSOLICITADA]]</f>
        <v>743.6</v>
      </c>
      <c r="J543" t="s">
        <v>196</v>
      </c>
      <c r="K543" t="s">
        <v>197</v>
      </c>
    </row>
    <row r="544" spans="1:11" x14ac:dyDescent="0.35">
      <c r="A544">
        <v>10452</v>
      </c>
      <c r="B544" t="s">
        <v>67</v>
      </c>
      <c r="C544" s="1">
        <v>35481</v>
      </c>
      <c r="D544" t="s">
        <v>137</v>
      </c>
      <c r="E544" t="s">
        <v>17</v>
      </c>
      <c r="F544" t="s">
        <v>93</v>
      </c>
      <c r="G544">
        <v>47.32</v>
      </c>
      <c r="H544">
        <v>15</v>
      </c>
      <c r="I544">
        <f>EmpresaUsa[[#This Row],[PRECIO]]*EmpresaUsa[[#This Row],[CANTIDADSOLICITADA]]</f>
        <v>709.8</v>
      </c>
      <c r="J544" t="s">
        <v>196</v>
      </c>
      <c r="K544" t="s">
        <v>198</v>
      </c>
    </row>
    <row r="545" spans="1:11" x14ac:dyDescent="0.35">
      <c r="A545">
        <v>10452</v>
      </c>
      <c r="B545" t="s">
        <v>67</v>
      </c>
      <c r="C545" s="1">
        <v>35481</v>
      </c>
      <c r="D545" t="s">
        <v>137</v>
      </c>
      <c r="E545" t="s">
        <v>24</v>
      </c>
      <c r="F545" t="s">
        <v>95</v>
      </c>
      <c r="G545">
        <v>20.149999999999999</v>
      </c>
      <c r="H545">
        <v>100</v>
      </c>
      <c r="I545">
        <f>EmpresaUsa[[#This Row],[PRECIO]]*EmpresaUsa[[#This Row],[CANTIDADSOLICITADA]]</f>
        <v>2014.9999999999998</v>
      </c>
      <c r="J545" t="s">
        <v>199</v>
      </c>
      <c r="K545" t="s">
        <v>200</v>
      </c>
    </row>
    <row r="546" spans="1:11" x14ac:dyDescent="0.35">
      <c r="A546">
        <v>10453</v>
      </c>
      <c r="B546" t="s">
        <v>55</v>
      </c>
      <c r="C546" s="1">
        <v>35482</v>
      </c>
      <c r="D546" t="s">
        <v>153</v>
      </c>
      <c r="E546" t="s">
        <v>31</v>
      </c>
      <c r="F546" t="s">
        <v>166</v>
      </c>
      <c r="G546">
        <v>13.26</v>
      </c>
      <c r="H546">
        <v>15</v>
      </c>
      <c r="I546">
        <f>EmpresaUsa[[#This Row],[PRECIO]]*EmpresaUsa[[#This Row],[CANTIDADSOLICITADA]]</f>
        <v>198.9</v>
      </c>
      <c r="J546" t="s">
        <v>201</v>
      </c>
      <c r="K546" t="s">
        <v>202</v>
      </c>
    </row>
    <row r="547" spans="1:11" x14ac:dyDescent="0.35">
      <c r="A547">
        <v>10453</v>
      </c>
      <c r="B547" t="s">
        <v>55</v>
      </c>
      <c r="C547" s="1">
        <v>35482</v>
      </c>
      <c r="D547" t="s">
        <v>153</v>
      </c>
      <c r="E547" t="s">
        <v>36</v>
      </c>
      <c r="F547" t="s">
        <v>64</v>
      </c>
      <c r="G547">
        <v>15.6</v>
      </c>
      <c r="H547">
        <v>25</v>
      </c>
      <c r="I547">
        <f>EmpresaUsa[[#This Row],[PRECIO]]*EmpresaUsa[[#This Row],[CANTIDADSOLICITADA]]</f>
        <v>390</v>
      </c>
      <c r="J547" t="s">
        <v>196</v>
      </c>
      <c r="K547" t="s">
        <v>203</v>
      </c>
    </row>
    <row r="548" spans="1:11" x14ac:dyDescent="0.35">
      <c r="A548">
        <v>10454</v>
      </c>
      <c r="B548" t="s">
        <v>20</v>
      </c>
      <c r="C548" s="1">
        <v>35482</v>
      </c>
      <c r="D548" t="s">
        <v>150</v>
      </c>
      <c r="E548" t="s">
        <v>31</v>
      </c>
      <c r="F548" t="s">
        <v>47</v>
      </c>
      <c r="G548">
        <v>18.07</v>
      </c>
      <c r="H548">
        <v>20</v>
      </c>
      <c r="I548">
        <f>EmpresaUsa[[#This Row],[PRECIO]]*EmpresaUsa[[#This Row],[CANTIDADSOLICITADA]]</f>
        <v>361.4</v>
      </c>
      <c r="J548" t="s">
        <v>204</v>
      </c>
      <c r="K548" t="s">
        <v>205</v>
      </c>
    </row>
    <row r="549" spans="1:11" x14ac:dyDescent="0.35">
      <c r="A549">
        <v>10454</v>
      </c>
      <c r="B549" t="s">
        <v>20</v>
      </c>
      <c r="C549" s="1">
        <v>35482</v>
      </c>
      <c r="D549" t="s">
        <v>150</v>
      </c>
      <c r="E549" t="s">
        <v>10</v>
      </c>
      <c r="F549" t="s">
        <v>33</v>
      </c>
      <c r="G549">
        <v>2.6</v>
      </c>
      <c r="H549">
        <v>20</v>
      </c>
      <c r="I549">
        <f>EmpresaUsa[[#This Row],[PRECIO]]*EmpresaUsa[[#This Row],[CANTIDADSOLICITADA]]</f>
        <v>52</v>
      </c>
      <c r="J549" t="s">
        <v>196</v>
      </c>
      <c r="K549" t="s">
        <v>206</v>
      </c>
    </row>
    <row r="550" spans="1:11" x14ac:dyDescent="0.35">
      <c r="A550">
        <v>10454</v>
      </c>
      <c r="B550" t="s">
        <v>20</v>
      </c>
      <c r="C550" s="1">
        <v>35482</v>
      </c>
      <c r="D550" t="s">
        <v>150</v>
      </c>
      <c r="E550" t="s">
        <v>22</v>
      </c>
      <c r="F550" t="s">
        <v>108</v>
      </c>
      <c r="G550">
        <v>12.48</v>
      </c>
      <c r="H550">
        <v>10</v>
      </c>
      <c r="I550">
        <f>EmpresaUsa[[#This Row],[PRECIO]]*EmpresaUsa[[#This Row],[CANTIDADSOLICITADA]]</f>
        <v>124.80000000000001</v>
      </c>
      <c r="J550" t="s">
        <v>196</v>
      </c>
      <c r="K550" t="s">
        <v>207</v>
      </c>
    </row>
    <row r="551" spans="1:11" x14ac:dyDescent="0.35">
      <c r="A551">
        <v>10455</v>
      </c>
      <c r="B551" t="s">
        <v>67</v>
      </c>
      <c r="C551" s="1">
        <v>35485</v>
      </c>
      <c r="D551" t="s">
        <v>76</v>
      </c>
      <c r="E551" t="s">
        <v>36</v>
      </c>
      <c r="F551" t="s">
        <v>37</v>
      </c>
      <c r="G551">
        <v>18.72</v>
      </c>
      <c r="H551">
        <v>20</v>
      </c>
      <c r="I551">
        <f>EmpresaUsa[[#This Row],[PRECIO]]*EmpresaUsa[[#This Row],[CANTIDADSOLICITADA]]</f>
        <v>374.4</v>
      </c>
      <c r="J551" t="s">
        <v>201</v>
      </c>
      <c r="K551" t="s">
        <v>208</v>
      </c>
    </row>
    <row r="552" spans="1:11" x14ac:dyDescent="0.35">
      <c r="A552">
        <v>10455</v>
      </c>
      <c r="B552" t="s">
        <v>67</v>
      </c>
      <c r="C552" s="1">
        <v>35485</v>
      </c>
      <c r="D552" t="s">
        <v>76</v>
      </c>
      <c r="E552" t="s">
        <v>41</v>
      </c>
      <c r="F552" t="s">
        <v>51</v>
      </c>
      <c r="G552">
        <v>34.06</v>
      </c>
      <c r="H552">
        <v>50</v>
      </c>
      <c r="I552">
        <f>EmpresaUsa[[#This Row],[PRECIO]]*EmpresaUsa[[#This Row],[CANTIDADSOLICITADA]]</f>
        <v>1703</v>
      </c>
      <c r="J552" t="s">
        <v>209</v>
      </c>
      <c r="K552" t="s">
        <v>210</v>
      </c>
    </row>
    <row r="553" spans="1:11" x14ac:dyDescent="0.35">
      <c r="A553">
        <v>10455</v>
      </c>
      <c r="B553" t="s">
        <v>67</v>
      </c>
      <c r="C553" s="1">
        <v>35485</v>
      </c>
      <c r="D553" t="s">
        <v>76</v>
      </c>
      <c r="E553" t="s">
        <v>24</v>
      </c>
      <c r="F553" t="s">
        <v>170</v>
      </c>
      <c r="G553">
        <v>29.64</v>
      </c>
      <c r="H553">
        <v>25</v>
      </c>
      <c r="I553">
        <f>EmpresaUsa[[#This Row],[PRECIO]]*EmpresaUsa[[#This Row],[CANTIDADSOLICITADA]]</f>
        <v>741</v>
      </c>
      <c r="J553" t="s">
        <v>204</v>
      </c>
      <c r="K553" t="s">
        <v>211</v>
      </c>
    </row>
    <row r="554" spans="1:11" x14ac:dyDescent="0.35">
      <c r="A554">
        <v>10455</v>
      </c>
      <c r="B554" t="s">
        <v>67</v>
      </c>
      <c r="C554" s="1">
        <v>35485</v>
      </c>
      <c r="D554" t="s">
        <v>76</v>
      </c>
      <c r="E554" t="s">
        <v>10</v>
      </c>
      <c r="F554" t="s">
        <v>88</v>
      </c>
      <c r="G554">
        <v>22.36</v>
      </c>
      <c r="H554">
        <v>30</v>
      </c>
      <c r="I554">
        <f>EmpresaUsa[[#This Row],[PRECIO]]*EmpresaUsa[[#This Row],[CANTIDADSOLICITADA]]</f>
        <v>670.8</v>
      </c>
      <c r="J554" t="s">
        <v>204</v>
      </c>
      <c r="K554" t="s">
        <v>212</v>
      </c>
    </row>
    <row r="555" spans="1:11" x14ac:dyDescent="0.35">
      <c r="A555">
        <v>10456</v>
      </c>
      <c r="B555" t="s">
        <v>67</v>
      </c>
      <c r="C555" s="1">
        <v>35486</v>
      </c>
      <c r="D555" t="s">
        <v>135</v>
      </c>
      <c r="E555" t="s">
        <v>31</v>
      </c>
      <c r="F555" t="s">
        <v>60</v>
      </c>
      <c r="G555">
        <v>10.4</v>
      </c>
      <c r="H555">
        <v>40</v>
      </c>
      <c r="I555">
        <f>EmpresaUsa[[#This Row],[PRECIO]]*EmpresaUsa[[#This Row],[CANTIDADSOLICITADA]]</f>
        <v>416</v>
      </c>
      <c r="J555" t="s">
        <v>196</v>
      </c>
      <c r="K555" t="s">
        <v>213</v>
      </c>
    </row>
    <row r="556" spans="1:11" x14ac:dyDescent="0.35">
      <c r="A556">
        <v>10456</v>
      </c>
      <c r="B556" t="s">
        <v>67</v>
      </c>
      <c r="C556" s="1">
        <v>35486</v>
      </c>
      <c r="D556" t="s">
        <v>135</v>
      </c>
      <c r="E556" t="s">
        <v>31</v>
      </c>
      <c r="F556" t="s">
        <v>38</v>
      </c>
      <c r="G556">
        <v>20.8</v>
      </c>
      <c r="H556">
        <v>21</v>
      </c>
      <c r="I556">
        <f>EmpresaUsa[[#This Row],[PRECIO]]*EmpresaUsa[[#This Row],[CANTIDADSOLICITADA]]</f>
        <v>436.8</v>
      </c>
      <c r="J556" t="s">
        <v>201</v>
      </c>
      <c r="K556" t="s">
        <v>214</v>
      </c>
    </row>
    <row r="557" spans="1:11" x14ac:dyDescent="0.35">
      <c r="A557">
        <v>10457</v>
      </c>
      <c r="B557" t="s">
        <v>73</v>
      </c>
      <c r="C557" s="1">
        <v>35486</v>
      </c>
      <c r="D557" t="s">
        <v>135</v>
      </c>
      <c r="E557" t="s">
        <v>10</v>
      </c>
      <c r="F557" t="s">
        <v>49</v>
      </c>
      <c r="G557">
        <v>57.2</v>
      </c>
      <c r="H557">
        <v>36</v>
      </c>
      <c r="I557">
        <f>EmpresaUsa[[#This Row],[PRECIO]]*EmpresaUsa[[#This Row],[CANTIDADSOLICITADA]]</f>
        <v>2059.2000000000003</v>
      </c>
      <c r="J557" t="s">
        <v>201</v>
      </c>
      <c r="K557" t="s">
        <v>215</v>
      </c>
    </row>
    <row r="558" spans="1:11" x14ac:dyDescent="0.35">
      <c r="A558">
        <v>10458</v>
      </c>
      <c r="B558" t="s">
        <v>112</v>
      </c>
      <c r="C558" s="1">
        <v>35487</v>
      </c>
      <c r="D558" t="s">
        <v>30</v>
      </c>
      <c r="E558" t="s">
        <v>31</v>
      </c>
      <c r="F558" t="s">
        <v>141</v>
      </c>
      <c r="G558">
        <v>32.369999999999997</v>
      </c>
      <c r="H558">
        <v>30</v>
      </c>
      <c r="I558">
        <f>EmpresaUsa[[#This Row],[PRECIO]]*EmpresaUsa[[#This Row],[CANTIDADSOLICITADA]]</f>
        <v>971.09999999999991</v>
      </c>
      <c r="J558" t="s">
        <v>194</v>
      </c>
      <c r="K558" t="s">
        <v>216</v>
      </c>
    </row>
    <row r="559" spans="1:11" x14ac:dyDescent="0.35">
      <c r="A559">
        <v>10458</v>
      </c>
      <c r="B559" t="s">
        <v>112</v>
      </c>
      <c r="C559" s="1">
        <v>35487</v>
      </c>
      <c r="D559" t="s">
        <v>30</v>
      </c>
      <c r="E559" t="s">
        <v>17</v>
      </c>
      <c r="F559" t="s">
        <v>93</v>
      </c>
      <c r="G559">
        <v>47.32</v>
      </c>
      <c r="H559">
        <v>30</v>
      </c>
      <c r="I559">
        <f>EmpresaUsa[[#This Row],[PRECIO]]*EmpresaUsa[[#This Row],[CANTIDADSOLICITADA]]</f>
        <v>1419.6</v>
      </c>
      <c r="J559" t="s">
        <v>199</v>
      </c>
      <c r="K559" t="s">
        <v>217</v>
      </c>
    </row>
    <row r="560" spans="1:11" x14ac:dyDescent="0.35">
      <c r="A560">
        <v>10458</v>
      </c>
      <c r="B560" t="s">
        <v>112</v>
      </c>
      <c r="C560" s="1">
        <v>35487</v>
      </c>
      <c r="D560" t="s">
        <v>30</v>
      </c>
      <c r="E560" t="s">
        <v>36</v>
      </c>
      <c r="F560" t="s">
        <v>84</v>
      </c>
      <c r="G560">
        <v>47.84</v>
      </c>
      <c r="H560">
        <v>20</v>
      </c>
      <c r="I560">
        <f>EmpresaUsa[[#This Row],[PRECIO]]*EmpresaUsa[[#This Row],[CANTIDADSOLICITADA]]</f>
        <v>956.80000000000007</v>
      </c>
      <c r="J560" t="s">
        <v>194</v>
      </c>
      <c r="K560" t="s">
        <v>218</v>
      </c>
    </row>
    <row r="561" spans="1:11" x14ac:dyDescent="0.35">
      <c r="A561">
        <v>10458</v>
      </c>
      <c r="B561" t="s">
        <v>112</v>
      </c>
      <c r="C561" s="1">
        <v>35487</v>
      </c>
      <c r="D561" t="s">
        <v>30</v>
      </c>
      <c r="E561" t="s">
        <v>12</v>
      </c>
      <c r="F561" t="s">
        <v>70</v>
      </c>
      <c r="G561">
        <v>39.520000000000003</v>
      </c>
      <c r="H561">
        <v>15</v>
      </c>
      <c r="I561">
        <f>EmpresaUsa[[#This Row],[PRECIO]]*EmpresaUsa[[#This Row],[CANTIDADSOLICITADA]]</f>
        <v>592.80000000000007</v>
      </c>
      <c r="J561" t="s">
        <v>196</v>
      </c>
      <c r="K561" t="s">
        <v>219</v>
      </c>
    </row>
    <row r="562" spans="1:11" x14ac:dyDescent="0.35">
      <c r="A562">
        <v>10458</v>
      </c>
      <c r="B562" t="s">
        <v>112</v>
      </c>
      <c r="C562" s="1">
        <v>35487</v>
      </c>
      <c r="D562" t="s">
        <v>30</v>
      </c>
      <c r="E562" t="s">
        <v>10</v>
      </c>
      <c r="F562" t="s">
        <v>88</v>
      </c>
      <c r="G562">
        <v>22.36</v>
      </c>
      <c r="H562">
        <v>50</v>
      </c>
      <c r="I562">
        <f>EmpresaUsa[[#This Row],[PRECIO]]*EmpresaUsa[[#This Row],[CANTIDADSOLICITADA]]</f>
        <v>1118</v>
      </c>
      <c r="J562" t="s">
        <v>196</v>
      </c>
      <c r="K562" t="s">
        <v>220</v>
      </c>
    </row>
    <row r="563" spans="1:11" x14ac:dyDescent="0.35">
      <c r="A563">
        <v>10459</v>
      </c>
      <c r="B563" t="s">
        <v>20</v>
      </c>
      <c r="C563" s="1">
        <v>35488</v>
      </c>
      <c r="D563" t="s">
        <v>27</v>
      </c>
      <c r="E563" t="s">
        <v>17</v>
      </c>
      <c r="F563" t="s">
        <v>69</v>
      </c>
      <c r="G563">
        <v>31.2</v>
      </c>
      <c r="H563">
        <v>16</v>
      </c>
      <c r="I563">
        <f>EmpresaUsa[[#This Row],[PRECIO]]*EmpresaUsa[[#This Row],[CANTIDADSOLICITADA]]</f>
        <v>499.2</v>
      </c>
      <c r="J563" t="s">
        <v>199</v>
      </c>
      <c r="K563" t="s">
        <v>221</v>
      </c>
    </row>
    <row r="564" spans="1:11" x14ac:dyDescent="0.35">
      <c r="A564">
        <v>10459</v>
      </c>
      <c r="B564" t="s">
        <v>20</v>
      </c>
      <c r="C564" s="1">
        <v>35488</v>
      </c>
      <c r="D564" t="s">
        <v>27</v>
      </c>
      <c r="E564" t="s">
        <v>22</v>
      </c>
      <c r="F564" t="s">
        <v>108</v>
      </c>
      <c r="G564">
        <v>12.48</v>
      </c>
      <c r="H564">
        <v>20</v>
      </c>
      <c r="I564">
        <f>EmpresaUsa[[#This Row],[PRECIO]]*EmpresaUsa[[#This Row],[CANTIDADSOLICITADA]]</f>
        <v>249.60000000000002</v>
      </c>
      <c r="J564" t="s">
        <v>196</v>
      </c>
      <c r="K564" t="s">
        <v>222</v>
      </c>
    </row>
    <row r="565" spans="1:11" x14ac:dyDescent="0.35">
      <c r="A565">
        <v>10459</v>
      </c>
      <c r="B565" t="s">
        <v>20</v>
      </c>
      <c r="C565" s="1">
        <v>35488</v>
      </c>
      <c r="D565" t="s">
        <v>27</v>
      </c>
      <c r="E565" t="s">
        <v>10</v>
      </c>
      <c r="F565" t="s">
        <v>14</v>
      </c>
      <c r="G565">
        <v>36.14</v>
      </c>
      <c r="H565">
        <v>40</v>
      </c>
      <c r="I565">
        <f>EmpresaUsa[[#This Row],[PRECIO]]*EmpresaUsa[[#This Row],[CANTIDADSOLICITADA]]</f>
        <v>1445.6</v>
      </c>
      <c r="J565" t="s">
        <v>209</v>
      </c>
      <c r="K565" t="s">
        <v>223</v>
      </c>
    </row>
    <row r="566" spans="1:11" x14ac:dyDescent="0.35">
      <c r="A566">
        <v>10460</v>
      </c>
      <c r="B566" t="s">
        <v>67</v>
      </c>
      <c r="C566" s="1">
        <v>35489</v>
      </c>
      <c r="D566" t="s">
        <v>72</v>
      </c>
      <c r="E566" t="s">
        <v>31</v>
      </c>
      <c r="F566" t="s">
        <v>111</v>
      </c>
      <c r="G566">
        <v>13</v>
      </c>
      <c r="H566">
        <v>21</v>
      </c>
      <c r="I566">
        <f>EmpresaUsa[[#This Row],[PRECIO]]*EmpresaUsa[[#This Row],[CANTIDADSOLICITADA]]</f>
        <v>273</v>
      </c>
      <c r="J566" t="s">
        <v>201</v>
      </c>
      <c r="K566" t="s">
        <v>224</v>
      </c>
    </row>
    <row r="567" spans="1:11" x14ac:dyDescent="0.35">
      <c r="A567">
        <v>10460</v>
      </c>
      <c r="B567" t="s">
        <v>67</v>
      </c>
      <c r="C567" s="1">
        <v>35489</v>
      </c>
      <c r="D567" t="s">
        <v>72</v>
      </c>
      <c r="E567" t="s">
        <v>36</v>
      </c>
      <c r="F567" t="s">
        <v>99</v>
      </c>
      <c r="G567">
        <v>8.06</v>
      </c>
      <c r="H567">
        <v>4</v>
      </c>
      <c r="I567">
        <f>EmpresaUsa[[#This Row],[PRECIO]]*EmpresaUsa[[#This Row],[CANTIDADSOLICITADA]]</f>
        <v>32.24</v>
      </c>
      <c r="J567" t="s">
        <v>199</v>
      </c>
      <c r="K567" t="s">
        <v>225</v>
      </c>
    </row>
    <row r="568" spans="1:11" x14ac:dyDescent="0.35">
      <c r="A568">
        <v>10461</v>
      </c>
      <c r="B568" t="s">
        <v>55</v>
      </c>
      <c r="C568" s="1">
        <v>35489</v>
      </c>
      <c r="D568" t="s">
        <v>102</v>
      </c>
      <c r="E568" t="s">
        <v>31</v>
      </c>
      <c r="F568" t="s">
        <v>60</v>
      </c>
      <c r="G568">
        <v>10.4</v>
      </c>
      <c r="H568">
        <v>40</v>
      </c>
      <c r="I568">
        <f>EmpresaUsa[[#This Row],[PRECIO]]*EmpresaUsa[[#This Row],[CANTIDADSOLICITADA]]</f>
        <v>416</v>
      </c>
      <c r="J568" t="s">
        <v>194</v>
      </c>
      <c r="K568" t="s">
        <v>226</v>
      </c>
    </row>
    <row r="569" spans="1:11" x14ac:dyDescent="0.35">
      <c r="A569">
        <v>10461</v>
      </c>
      <c r="B569" t="s">
        <v>55</v>
      </c>
      <c r="C569" s="1">
        <v>35489</v>
      </c>
      <c r="D569" t="s">
        <v>102</v>
      </c>
      <c r="E569" t="s">
        <v>22</v>
      </c>
      <c r="F569" t="s">
        <v>71</v>
      </c>
      <c r="G569">
        <v>26.91</v>
      </c>
      <c r="H569">
        <v>28</v>
      </c>
      <c r="I569">
        <f>EmpresaUsa[[#This Row],[PRECIO]]*EmpresaUsa[[#This Row],[CANTIDADSOLICITADA]]</f>
        <v>753.48</v>
      </c>
      <c r="J569" t="s">
        <v>194</v>
      </c>
      <c r="K569" t="s">
        <v>195</v>
      </c>
    </row>
    <row r="570" spans="1:11" x14ac:dyDescent="0.35">
      <c r="A570">
        <v>10461</v>
      </c>
      <c r="B570" t="s">
        <v>55</v>
      </c>
      <c r="C570" s="1">
        <v>35489</v>
      </c>
      <c r="D570" t="s">
        <v>102</v>
      </c>
      <c r="E570" t="s">
        <v>41</v>
      </c>
      <c r="F570" t="s">
        <v>42</v>
      </c>
      <c r="G570">
        <v>24.96</v>
      </c>
      <c r="H570">
        <v>60</v>
      </c>
      <c r="I570">
        <f>EmpresaUsa[[#This Row],[PRECIO]]*EmpresaUsa[[#This Row],[CANTIDADSOLICITADA]]</f>
        <v>1497.6000000000001</v>
      </c>
      <c r="J570" t="s">
        <v>196</v>
      </c>
      <c r="K570" t="s">
        <v>197</v>
      </c>
    </row>
    <row r="571" spans="1:11" x14ac:dyDescent="0.35">
      <c r="A571">
        <v>10462</v>
      </c>
      <c r="B571" t="s">
        <v>73</v>
      </c>
      <c r="C571" s="1">
        <v>35492</v>
      </c>
      <c r="D571" t="s">
        <v>174</v>
      </c>
      <c r="E571" t="s">
        <v>22</v>
      </c>
      <c r="F571" t="s">
        <v>91</v>
      </c>
      <c r="G571">
        <v>6.24</v>
      </c>
      <c r="H571">
        <v>1</v>
      </c>
      <c r="I571">
        <f>EmpresaUsa[[#This Row],[PRECIO]]*EmpresaUsa[[#This Row],[CANTIDADSOLICITADA]]</f>
        <v>6.24</v>
      </c>
      <c r="J571" t="s">
        <v>196</v>
      </c>
      <c r="K571" t="s">
        <v>198</v>
      </c>
    </row>
    <row r="572" spans="1:11" x14ac:dyDescent="0.35">
      <c r="A572">
        <v>10462</v>
      </c>
      <c r="B572" t="s">
        <v>73</v>
      </c>
      <c r="C572" s="1">
        <v>35492</v>
      </c>
      <c r="D572" t="s">
        <v>174</v>
      </c>
      <c r="E572" t="s">
        <v>12</v>
      </c>
      <c r="F572" t="s">
        <v>146</v>
      </c>
      <c r="G572">
        <v>9.36</v>
      </c>
      <c r="H572">
        <v>21</v>
      </c>
      <c r="I572">
        <f>EmpresaUsa[[#This Row],[PRECIO]]*EmpresaUsa[[#This Row],[CANTIDADSOLICITADA]]</f>
        <v>196.56</v>
      </c>
      <c r="J572" t="s">
        <v>199</v>
      </c>
      <c r="K572" t="s">
        <v>200</v>
      </c>
    </row>
    <row r="573" spans="1:11" x14ac:dyDescent="0.35">
      <c r="A573">
        <v>10463</v>
      </c>
      <c r="B573" t="s">
        <v>8</v>
      </c>
      <c r="C573" s="1">
        <v>35493</v>
      </c>
      <c r="D573" t="s">
        <v>30</v>
      </c>
      <c r="E573" t="s">
        <v>31</v>
      </c>
      <c r="F573" t="s">
        <v>101</v>
      </c>
      <c r="G573">
        <v>9.49</v>
      </c>
      <c r="H573">
        <v>21</v>
      </c>
      <c r="I573">
        <f>EmpresaUsa[[#This Row],[PRECIO]]*EmpresaUsa[[#This Row],[CANTIDADSOLICITADA]]</f>
        <v>199.29</v>
      </c>
      <c r="J573" t="s">
        <v>201</v>
      </c>
      <c r="K573" t="s">
        <v>202</v>
      </c>
    </row>
    <row r="574" spans="1:11" x14ac:dyDescent="0.35">
      <c r="A574">
        <v>10463</v>
      </c>
      <c r="B574" t="s">
        <v>8</v>
      </c>
      <c r="C574" s="1">
        <v>35493</v>
      </c>
      <c r="D574" t="s">
        <v>30</v>
      </c>
      <c r="E574" t="s">
        <v>12</v>
      </c>
      <c r="F574" t="s">
        <v>13</v>
      </c>
      <c r="G574">
        <v>14.56</v>
      </c>
      <c r="H574">
        <v>50</v>
      </c>
      <c r="I574">
        <f>EmpresaUsa[[#This Row],[PRECIO]]*EmpresaUsa[[#This Row],[CANTIDADSOLICITADA]]</f>
        <v>728</v>
      </c>
      <c r="J574" t="s">
        <v>196</v>
      </c>
      <c r="K574" t="s">
        <v>203</v>
      </c>
    </row>
    <row r="575" spans="1:11" x14ac:dyDescent="0.35">
      <c r="A575">
        <v>10464</v>
      </c>
      <c r="B575" t="s">
        <v>20</v>
      </c>
      <c r="C575" s="1">
        <v>35493</v>
      </c>
      <c r="D575" t="s">
        <v>139</v>
      </c>
      <c r="E575" t="s">
        <v>24</v>
      </c>
      <c r="F575" t="s">
        <v>127</v>
      </c>
      <c r="G575">
        <v>22.88</v>
      </c>
      <c r="H575">
        <v>16</v>
      </c>
      <c r="I575">
        <f>EmpresaUsa[[#This Row],[PRECIO]]*EmpresaUsa[[#This Row],[CANTIDADSOLICITADA]]</f>
        <v>366.08</v>
      </c>
      <c r="J575" t="s">
        <v>204</v>
      </c>
      <c r="K575" t="s">
        <v>205</v>
      </c>
    </row>
    <row r="576" spans="1:11" x14ac:dyDescent="0.35">
      <c r="A576">
        <v>10464</v>
      </c>
      <c r="B576" t="s">
        <v>20</v>
      </c>
      <c r="C576" s="1">
        <v>35493</v>
      </c>
      <c r="D576" t="s">
        <v>139</v>
      </c>
      <c r="E576" t="s">
        <v>36</v>
      </c>
      <c r="F576" t="s">
        <v>84</v>
      </c>
      <c r="G576">
        <v>47.84</v>
      </c>
      <c r="H576">
        <v>3</v>
      </c>
      <c r="I576">
        <f>EmpresaUsa[[#This Row],[PRECIO]]*EmpresaUsa[[#This Row],[CANTIDADSOLICITADA]]</f>
        <v>143.52000000000001</v>
      </c>
      <c r="J576" t="s">
        <v>196</v>
      </c>
      <c r="K576" t="s">
        <v>206</v>
      </c>
    </row>
    <row r="577" spans="1:11" x14ac:dyDescent="0.35">
      <c r="A577">
        <v>10464</v>
      </c>
      <c r="B577" t="s">
        <v>20</v>
      </c>
      <c r="C577" s="1">
        <v>35493</v>
      </c>
      <c r="D577" t="s">
        <v>139</v>
      </c>
      <c r="E577" t="s">
        <v>12</v>
      </c>
      <c r="F577" t="s">
        <v>70</v>
      </c>
      <c r="G577">
        <v>39.520000000000003</v>
      </c>
      <c r="H577">
        <v>30</v>
      </c>
      <c r="I577">
        <f>EmpresaUsa[[#This Row],[PRECIO]]*EmpresaUsa[[#This Row],[CANTIDADSOLICITADA]]</f>
        <v>1185.6000000000001</v>
      </c>
      <c r="J577" t="s">
        <v>196</v>
      </c>
      <c r="K577" t="s">
        <v>207</v>
      </c>
    </row>
    <row r="578" spans="1:11" x14ac:dyDescent="0.35">
      <c r="A578">
        <v>10464</v>
      </c>
      <c r="B578" t="s">
        <v>20</v>
      </c>
      <c r="C578" s="1">
        <v>35493</v>
      </c>
      <c r="D578" t="s">
        <v>139</v>
      </c>
      <c r="E578" t="s">
        <v>10</v>
      </c>
      <c r="F578" t="s">
        <v>34</v>
      </c>
      <c r="G578">
        <v>35.36</v>
      </c>
      <c r="H578">
        <v>20</v>
      </c>
      <c r="I578">
        <f>EmpresaUsa[[#This Row],[PRECIO]]*EmpresaUsa[[#This Row],[CANTIDADSOLICITADA]]</f>
        <v>707.2</v>
      </c>
      <c r="J578" t="s">
        <v>201</v>
      </c>
      <c r="K578" t="s">
        <v>208</v>
      </c>
    </row>
    <row r="579" spans="1:11" x14ac:dyDescent="0.35">
      <c r="A579">
        <v>10465</v>
      </c>
      <c r="B579" t="s">
        <v>55</v>
      </c>
      <c r="C579" s="1">
        <v>35494</v>
      </c>
      <c r="D579" t="s">
        <v>159</v>
      </c>
      <c r="E579" t="s">
        <v>36</v>
      </c>
      <c r="F579" t="s">
        <v>40</v>
      </c>
      <c r="G579">
        <v>4.68</v>
      </c>
      <c r="H579">
        <v>25</v>
      </c>
      <c r="I579">
        <f>EmpresaUsa[[#This Row],[PRECIO]]*EmpresaUsa[[#This Row],[CANTIDADSOLICITADA]]</f>
        <v>117</v>
      </c>
      <c r="J579" t="s">
        <v>209</v>
      </c>
      <c r="K579" t="s">
        <v>210</v>
      </c>
    </row>
    <row r="580" spans="1:11" x14ac:dyDescent="0.35">
      <c r="A580">
        <v>10465</v>
      </c>
      <c r="B580" t="s">
        <v>55</v>
      </c>
      <c r="C580" s="1">
        <v>35494</v>
      </c>
      <c r="D580" t="s">
        <v>159</v>
      </c>
      <c r="E580" t="s">
        <v>41</v>
      </c>
      <c r="F580" t="s">
        <v>82</v>
      </c>
      <c r="G580">
        <v>128.69999999999999</v>
      </c>
      <c r="H580">
        <v>18</v>
      </c>
      <c r="I580">
        <f>EmpresaUsa[[#This Row],[PRECIO]]*EmpresaUsa[[#This Row],[CANTIDADSOLICITADA]]</f>
        <v>2316.6</v>
      </c>
      <c r="J580" t="s">
        <v>204</v>
      </c>
      <c r="K580" t="s">
        <v>211</v>
      </c>
    </row>
    <row r="581" spans="1:11" x14ac:dyDescent="0.35">
      <c r="A581">
        <v>10465</v>
      </c>
      <c r="B581" t="s">
        <v>55</v>
      </c>
      <c r="C581" s="1">
        <v>35494</v>
      </c>
      <c r="D581" t="s">
        <v>159</v>
      </c>
      <c r="E581" t="s">
        <v>22</v>
      </c>
      <c r="F581" t="s">
        <v>79</v>
      </c>
      <c r="G581">
        <v>19.11</v>
      </c>
      <c r="H581">
        <v>20</v>
      </c>
      <c r="I581">
        <f>EmpresaUsa[[#This Row],[PRECIO]]*EmpresaUsa[[#This Row],[CANTIDADSOLICITADA]]</f>
        <v>382.2</v>
      </c>
      <c r="J581" t="s">
        <v>204</v>
      </c>
      <c r="K581" t="s">
        <v>212</v>
      </c>
    </row>
    <row r="582" spans="1:11" x14ac:dyDescent="0.35">
      <c r="A582">
        <v>10465</v>
      </c>
      <c r="B582" t="s">
        <v>55</v>
      </c>
      <c r="C582" s="1">
        <v>35494</v>
      </c>
      <c r="D582" t="s">
        <v>159</v>
      </c>
      <c r="E582" t="s">
        <v>22</v>
      </c>
      <c r="F582" t="s">
        <v>164</v>
      </c>
      <c r="G582">
        <v>9.8800000000000008</v>
      </c>
      <c r="H582">
        <v>30</v>
      </c>
      <c r="I582">
        <f>EmpresaUsa[[#This Row],[PRECIO]]*EmpresaUsa[[#This Row],[CANTIDADSOLICITADA]]</f>
        <v>296.40000000000003</v>
      </c>
      <c r="J582" t="s">
        <v>196</v>
      </c>
      <c r="K582" t="s">
        <v>213</v>
      </c>
    </row>
    <row r="583" spans="1:11" x14ac:dyDescent="0.35">
      <c r="A583">
        <v>10465</v>
      </c>
      <c r="B583" t="s">
        <v>55</v>
      </c>
      <c r="C583" s="1">
        <v>35494</v>
      </c>
      <c r="D583" t="s">
        <v>159</v>
      </c>
      <c r="E583" t="s">
        <v>31</v>
      </c>
      <c r="F583" t="s">
        <v>151</v>
      </c>
      <c r="G583">
        <v>16.899999999999999</v>
      </c>
      <c r="H583">
        <v>25</v>
      </c>
      <c r="I583">
        <f>EmpresaUsa[[#This Row],[PRECIO]]*EmpresaUsa[[#This Row],[CANTIDADSOLICITADA]]</f>
        <v>422.49999999999994</v>
      </c>
      <c r="J583" t="s">
        <v>201</v>
      </c>
      <c r="K583" t="s">
        <v>214</v>
      </c>
    </row>
    <row r="584" spans="1:11" x14ac:dyDescent="0.35">
      <c r="A584">
        <v>10466</v>
      </c>
      <c r="B584" t="s">
        <v>20</v>
      </c>
      <c r="C584" s="1">
        <v>35495</v>
      </c>
      <c r="D584" t="s">
        <v>116</v>
      </c>
      <c r="E584" t="s">
        <v>10</v>
      </c>
      <c r="F584" t="s">
        <v>11</v>
      </c>
      <c r="G584">
        <v>21.84</v>
      </c>
      <c r="H584">
        <v>10</v>
      </c>
      <c r="I584">
        <f>EmpresaUsa[[#This Row],[PRECIO]]*EmpresaUsa[[#This Row],[CANTIDADSOLICITADA]]</f>
        <v>218.4</v>
      </c>
      <c r="J584" t="s">
        <v>201</v>
      </c>
      <c r="K584" t="s">
        <v>215</v>
      </c>
    </row>
    <row r="585" spans="1:11" x14ac:dyDescent="0.35">
      <c r="A585">
        <v>10466</v>
      </c>
      <c r="B585" t="s">
        <v>20</v>
      </c>
      <c r="C585" s="1">
        <v>35495</v>
      </c>
      <c r="D585" t="s">
        <v>116</v>
      </c>
      <c r="E585" t="s">
        <v>22</v>
      </c>
      <c r="F585" t="s">
        <v>108</v>
      </c>
      <c r="G585">
        <v>12.48</v>
      </c>
      <c r="H585">
        <v>5</v>
      </c>
      <c r="I585">
        <f>EmpresaUsa[[#This Row],[PRECIO]]*EmpresaUsa[[#This Row],[CANTIDADSOLICITADA]]</f>
        <v>62.400000000000006</v>
      </c>
      <c r="J585" t="s">
        <v>194</v>
      </c>
      <c r="K585" t="s">
        <v>216</v>
      </c>
    </row>
    <row r="586" spans="1:11" x14ac:dyDescent="0.35">
      <c r="A586">
        <v>10467</v>
      </c>
      <c r="B586" t="s">
        <v>67</v>
      </c>
      <c r="C586" s="1">
        <v>35495</v>
      </c>
      <c r="D586" t="s">
        <v>89</v>
      </c>
      <c r="E586" t="s">
        <v>36</v>
      </c>
      <c r="F586" t="s">
        <v>40</v>
      </c>
      <c r="G586">
        <v>4.68</v>
      </c>
      <c r="H586">
        <v>28</v>
      </c>
      <c r="I586">
        <f>EmpresaUsa[[#This Row],[PRECIO]]*EmpresaUsa[[#This Row],[CANTIDADSOLICITADA]]</f>
        <v>131.04</v>
      </c>
      <c r="J586" t="s">
        <v>199</v>
      </c>
      <c r="K586" t="s">
        <v>217</v>
      </c>
    </row>
    <row r="587" spans="1:11" x14ac:dyDescent="0.35">
      <c r="A587">
        <v>10467</v>
      </c>
      <c r="B587" t="s">
        <v>67</v>
      </c>
      <c r="C587" s="1">
        <v>35495</v>
      </c>
      <c r="D587" t="s">
        <v>89</v>
      </c>
      <c r="E587" t="s">
        <v>31</v>
      </c>
      <c r="F587" t="s">
        <v>136</v>
      </c>
      <c r="G587">
        <v>14.56</v>
      </c>
      <c r="H587">
        <v>12</v>
      </c>
      <c r="I587">
        <f>EmpresaUsa[[#This Row],[PRECIO]]*EmpresaUsa[[#This Row],[CANTIDADSOLICITADA]]</f>
        <v>174.72</v>
      </c>
      <c r="J587" t="s">
        <v>194</v>
      </c>
      <c r="K587" t="s">
        <v>218</v>
      </c>
    </row>
    <row r="588" spans="1:11" x14ac:dyDescent="0.35">
      <c r="A588">
        <v>10468</v>
      </c>
      <c r="B588" t="s">
        <v>26</v>
      </c>
      <c r="C588" s="1">
        <v>35496</v>
      </c>
      <c r="D588" t="s">
        <v>135</v>
      </c>
      <c r="E588" t="s">
        <v>22</v>
      </c>
      <c r="F588" t="s">
        <v>71</v>
      </c>
      <c r="G588">
        <v>26.91</v>
      </c>
      <c r="H588">
        <v>8</v>
      </c>
      <c r="I588">
        <f>EmpresaUsa[[#This Row],[PRECIO]]*EmpresaUsa[[#This Row],[CANTIDADSOLICITADA]]</f>
        <v>215.28</v>
      </c>
      <c r="J588" t="s">
        <v>196</v>
      </c>
      <c r="K588" t="s">
        <v>219</v>
      </c>
    </row>
    <row r="589" spans="1:11" x14ac:dyDescent="0.35">
      <c r="A589">
        <v>10468</v>
      </c>
      <c r="B589" t="s">
        <v>26</v>
      </c>
      <c r="C589" s="1">
        <v>35496</v>
      </c>
      <c r="D589" t="s">
        <v>135</v>
      </c>
      <c r="E589" t="s">
        <v>36</v>
      </c>
      <c r="F589" t="s">
        <v>84</v>
      </c>
      <c r="G589">
        <v>47.84</v>
      </c>
      <c r="H589">
        <v>15</v>
      </c>
      <c r="I589">
        <f>EmpresaUsa[[#This Row],[PRECIO]]*EmpresaUsa[[#This Row],[CANTIDADSOLICITADA]]</f>
        <v>717.6</v>
      </c>
      <c r="J589" t="s">
        <v>196</v>
      </c>
      <c r="K589" t="s">
        <v>220</v>
      </c>
    </row>
    <row r="590" spans="1:11" x14ac:dyDescent="0.35">
      <c r="A590">
        <v>10469</v>
      </c>
      <c r="B590" t="s">
        <v>55</v>
      </c>
      <c r="C590" s="1">
        <v>35499</v>
      </c>
      <c r="D590" t="s">
        <v>83</v>
      </c>
      <c r="E590" t="s">
        <v>36</v>
      </c>
      <c r="F590" t="s">
        <v>46</v>
      </c>
      <c r="G590">
        <v>19.760000000000002</v>
      </c>
      <c r="H590">
        <v>40</v>
      </c>
      <c r="I590">
        <f>EmpresaUsa[[#This Row],[PRECIO]]*EmpresaUsa[[#This Row],[CANTIDADSOLICITADA]]</f>
        <v>790.40000000000009</v>
      </c>
      <c r="J590" t="s">
        <v>199</v>
      </c>
      <c r="K590" t="s">
        <v>221</v>
      </c>
    </row>
    <row r="591" spans="1:11" x14ac:dyDescent="0.35">
      <c r="A591">
        <v>10469</v>
      </c>
      <c r="B591" t="s">
        <v>55</v>
      </c>
      <c r="C591" s="1">
        <v>35499</v>
      </c>
      <c r="D591" t="s">
        <v>83</v>
      </c>
      <c r="E591" t="s">
        <v>31</v>
      </c>
      <c r="F591" t="s">
        <v>47</v>
      </c>
      <c r="G591">
        <v>18.07</v>
      </c>
      <c r="H591">
        <v>35</v>
      </c>
      <c r="I591">
        <f>EmpresaUsa[[#This Row],[PRECIO]]*EmpresaUsa[[#This Row],[CANTIDADSOLICITADA]]</f>
        <v>632.45000000000005</v>
      </c>
      <c r="J591" t="s">
        <v>196</v>
      </c>
      <c r="K591" t="s">
        <v>222</v>
      </c>
    </row>
    <row r="592" spans="1:11" x14ac:dyDescent="0.35">
      <c r="A592">
        <v>10469</v>
      </c>
      <c r="B592" t="s">
        <v>55</v>
      </c>
      <c r="C592" s="1">
        <v>35499</v>
      </c>
      <c r="D592" t="s">
        <v>83</v>
      </c>
      <c r="E592" t="s">
        <v>24</v>
      </c>
      <c r="F592" t="s">
        <v>95</v>
      </c>
      <c r="G592">
        <v>20.149999999999999</v>
      </c>
      <c r="H592">
        <v>2</v>
      </c>
      <c r="I592">
        <f>EmpresaUsa[[#This Row],[PRECIO]]*EmpresaUsa[[#This Row],[CANTIDADSOLICITADA]]</f>
        <v>40.299999999999997</v>
      </c>
      <c r="J592" t="s">
        <v>209</v>
      </c>
      <c r="K592" t="s">
        <v>223</v>
      </c>
    </row>
    <row r="593" spans="1:11" x14ac:dyDescent="0.35">
      <c r="A593">
        <v>10470</v>
      </c>
      <c r="B593" t="s">
        <v>20</v>
      </c>
      <c r="C593" s="1">
        <v>35500</v>
      </c>
      <c r="D593" t="s">
        <v>142</v>
      </c>
      <c r="E593" t="s">
        <v>22</v>
      </c>
      <c r="F593" t="s">
        <v>118</v>
      </c>
      <c r="G593">
        <v>65</v>
      </c>
      <c r="H593">
        <v>30</v>
      </c>
      <c r="I593">
        <f>EmpresaUsa[[#This Row],[PRECIO]]*EmpresaUsa[[#This Row],[CANTIDADSOLICITADA]]</f>
        <v>1950</v>
      </c>
      <c r="J593" t="s">
        <v>201</v>
      </c>
      <c r="K593" t="s">
        <v>224</v>
      </c>
    </row>
    <row r="594" spans="1:11" x14ac:dyDescent="0.35">
      <c r="A594">
        <v>10470</v>
      </c>
      <c r="B594" t="s">
        <v>20</v>
      </c>
      <c r="C594" s="1">
        <v>35500</v>
      </c>
      <c r="D594" t="s">
        <v>142</v>
      </c>
      <c r="E594" t="s">
        <v>12</v>
      </c>
      <c r="F594" t="s">
        <v>146</v>
      </c>
      <c r="G594">
        <v>9.36</v>
      </c>
      <c r="H594">
        <v>15</v>
      </c>
      <c r="I594">
        <f>EmpresaUsa[[#This Row],[PRECIO]]*EmpresaUsa[[#This Row],[CANTIDADSOLICITADA]]</f>
        <v>140.39999999999998</v>
      </c>
      <c r="J594" t="s">
        <v>199</v>
      </c>
      <c r="K594" t="s">
        <v>225</v>
      </c>
    </row>
    <row r="595" spans="1:11" x14ac:dyDescent="0.35">
      <c r="A595">
        <v>10470</v>
      </c>
      <c r="B595" t="s">
        <v>20</v>
      </c>
      <c r="C595" s="1">
        <v>35500</v>
      </c>
      <c r="D595" t="s">
        <v>142</v>
      </c>
      <c r="E595" t="s">
        <v>12</v>
      </c>
      <c r="F595" t="s">
        <v>115</v>
      </c>
      <c r="G595">
        <v>34.58</v>
      </c>
      <c r="H595">
        <v>8</v>
      </c>
      <c r="I595">
        <f>EmpresaUsa[[#This Row],[PRECIO]]*EmpresaUsa[[#This Row],[CANTIDADSOLICITADA]]</f>
        <v>276.64</v>
      </c>
      <c r="J595" t="s">
        <v>194</v>
      </c>
      <c r="K595" t="s">
        <v>226</v>
      </c>
    </row>
    <row r="596" spans="1:11" x14ac:dyDescent="0.35">
      <c r="A596">
        <v>10471</v>
      </c>
      <c r="B596" t="s">
        <v>73</v>
      </c>
      <c r="C596" s="1">
        <v>35500</v>
      </c>
      <c r="D596" t="s">
        <v>113</v>
      </c>
      <c r="E596" t="s">
        <v>17</v>
      </c>
      <c r="F596" t="s">
        <v>69</v>
      </c>
      <c r="G596">
        <v>31.2</v>
      </c>
      <c r="H596">
        <v>30</v>
      </c>
      <c r="I596">
        <f>EmpresaUsa[[#This Row],[PRECIO]]*EmpresaUsa[[#This Row],[CANTIDADSOLICITADA]]</f>
        <v>936</v>
      </c>
      <c r="J596" t="s">
        <v>194</v>
      </c>
      <c r="K596" t="s">
        <v>195</v>
      </c>
    </row>
    <row r="597" spans="1:11" x14ac:dyDescent="0.35">
      <c r="A597">
        <v>10471</v>
      </c>
      <c r="B597" t="s">
        <v>73</v>
      </c>
      <c r="C597" s="1">
        <v>35500</v>
      </c>
      <c r="D597" t="s">
        <v>113</v>
      </c>
      <c r="E597" t="s">
        <v>12</v>
      </c>
      <c r="F597" t="s">
        <v>70</v>
      </c>
      <c r="G597">
        <v>39.520000000000003</v>
      </c>
      <c r="H597">
        <v>20</v>
      </c>
      <c r="I597">
        <f>EmpresaUsa[[#This Row],[PRECIO]]*EmpresaUsa[[#This Row],[CANTIDADSOLICITADA]]</f>
        <v>790.40000000000009</v>
      </c>
      <c r="J597" t="s">
        <v>196</v>
      </c>
      <c r="K597" t="s">
        <v>197</v>
      </c>
    </row>
    <row r="598" spans="1:11" x14ac:dyDescent="0.35">
      <c r="A598">
        <v>10472</v>
      </c>
      <c r="B598" t="s">
        <v>67</v>
      </c>
      <c r="C598" s="1">
        <v>35501</v>
      </c>
      <c r="D598" t="s">
        <v>154</v>
      </c>
      <c r="E598" t="s">
        <v>36</v>
      </c>
      <c r="F598" t="s">
        <v>40</v>
      </c>
      <c r="G598">
        <v>4.68</v>
      </c>
      <c r="H598">
        <v>80</v>
      </c>
      <c r="I598">
        <f>EmpresaUsa[[#This Row],[PRECIO]]*EmpresaUsa[[#This Row],[CANTIDADSOLICITADA]]</f>
        <v>374.4</v>
      </c>
      <c r="J598" t="s">
        <v>196</v>
      </c>
      <c r="K598" t="s">
        <v>198</v>
      </c>
    </row>
    <row r="599" spans="1:11" x14ac:dyDescent="0.35">
      <c r="A599">
        <v>10472</v>
      </c>
      <c r="B599" t="s">
        <v>67</v>
      </c>
      <c r="C599" s="1">
        <v>35501</v>
      </c>
      <c r="D599" t="s">
        <v>154</v>
      </c>
      <c r="E599" t="s">
        <v>17</v>
      </c>
      <c r="F599" t="s">
        <v>19</v>
      </c>
      <c r="G599">
        <v>55.12</v>
      </c>
      <c r="H599">
        <v>18</v>
      </c>
      <c r="I599">
        <f>EmpresaUsa[[#This Row],[PRECIO]]*EmpresaUsa[[#This Row],[CANTIDADSOLICITADA]]</f>
        <v>992.16</v>
      </c>
      <c r="J599" t="s">
        <v>199</v>
      </c>
      <c r="K599" t="s">
        <v>200</v>
      </c>
    </row>
    <row r="600" spans="1:11" x14ac:dyDescent="0.35">
      <c r="A600">
        <v>10473</v>
      </c>
      <c r="B600" t="s">
        <v>55</v>
      </c>
      <c r="C600" s="1">
        <v>35502</v>
      </c>
      <c r="D600" t="s">
        <v>132</v>
      </c>
      <c r="E600" t="s">
        <v>10</v>
      </c>
      <c r="F600" t="s">
        <v>33</v>
      </c>
      <c r="G600">
        <v>2.6</v>
      </c>
      <c r="H600">
        <v>12</v>
      </c>
      <c r="I600">
        <f>EmpresaUsa[[#This Row],[PRECIO]]*EmpresaUsa[[#This Row],[CANTIDADSOLICITADA]]</f>
        <v>31.200000000000003</v>
      </c>
      <c r="J600" t="s">
        <v>201</v>
      </c>
      <c r="K600" t="s">
        <v>202</v>
      </c>
    </row>
    <row r="601" spans="1:11" x14ac:dyDescent="0.35">
      <c r="A601">
        <v>10473</v>
      </c>
      <c r="B601" t="s">
        <v>55</v>
      </c>
      <c r="C601" s="1">
        <v>35502</v>
      </c>
      <c r="D601" t="s">
        <v>132</v>
      </c>
      <c r="E601" t="s">
        <v>10</v>
      </c>
      <c r="F601" t="s">
        <v>88</v>
      </c>
      <c r="G601">
        <v>22.36</v>
      </c>
      <c r="H601">
        <v>12</v>
      </c>
      <c r="I601">
        <f>EmpresaUsa[[#This Row],[PRECIO]]*EmpresaUsa[[#This Row],[CANTIDADSOLICITADA]]</f>
        <v>268.32</v>
      </c>
      <c r="J601" t="s">
        <v>196</v>
      </c>
      <c r="K601" t="s">
        <v>203</v>
      </c>
    </row>
    <row r="602" spans="1:11" x14ac:dyDescent="0.35">
      <c r="A602">
        <v>10474</v>
      </c>
      <c r="B602" t="s">
        <v>8</v>
      </c>
      <c r="C602" s="1">
        <v>35502</v>
      </c>
      <c r="D602" t="s">
        <v>133</v>
      </c>
      <c r="E602" t="s">
        <v>17</v>
      </c>
      <c r="F602" t="s">
        <v>18</v>
      </c>
      <c r="G602">
        <v>24.18</v>
      </c>
      <c r="H602">
        <v>12</v>
      </c>
      <c r="I602">
        <f>EmpresaUsa[[#This Row],[PRECIO]]*EmpresaUsa[[#This Row],[CANTIDADSOLICITADA]]</f>
        <v>290.15999999999997</v>
      </c>
      <c r="J602" t="s">
        <v>204</v>
      </c>
      <c r="K602" t="s">
        <v>205</v>
      </c>
    </row>
    <row r="603" spans="1:11" x14ac:dyDescent="0.35">
      <c r="A603">
        <v>10474</v>
      </c>
      <c r="B603" t="s">
        <v>8</v>
      </c>
      <c r="C603" s="1">
        <v>35502</v>
      </c>
      <c r="D603" t="s">
        <v>133</v>
      </c>
      <c r="E603" t="s">
        <v>17</v>
      </c>
      <c r="F603" t="s">
        <v>93</v>
      </c>
      <c r="G603">
        <v>47.32</v>
      </c>
      <c r="H603">
        <v>18</v>
      </c>
      <c r="I603">
        <f>EmpresaUsa[[#This Row],[PRECIO]]*EmpresaUsa[[#This Row],[CANTIDADSOLICITADA]]</f>
        <v>851.76</v>
      </c>
      <c r="J603" t="s">
        <v>196</v>
      </c>
      <c r="K603" t="s">
        <v>206</v>
      </c>
    </row>
    <row r="604" spans="1:11" x14ac:dyDescent="0.35">
      <c r="A604">
        <v>10474</v>
      </c>
      <c r="B604" t="s">
        <v>8</v>
      </c>
      <c r="C604" s="1">
        <v>35502</v>
      </c>
      <c r="D604" t="s">
        <v>133</v>
      </c>
      <c r="E604" t="s">
        <v>22</v>
      </c>
      <c r="F604" t="s">
        <v>79</v>
      </c>
      <c r="G604">
        <v>19.11</v>
      </c>
      <c r="H604">
        <v>21</v>
      </c>
      <c r="I604">
        <f>EmpresaUsa[[#This Row],[PRECIO]]*EmpresaUsa[[#This Row],[CANTIDADSOLICITADA]]</f>
        <v>401.31</v>
      </c>
      <c r="J604" t="s">
        <v>196</v>
      </c>
      <c r="K604" t="s">
        <v>207</v>
      </c>
    </row>
    <row r="605" spans="1:11" x14ac:dyDescent="0.35">
      <c r="A605">
        <v>10474</v>
      </c>
      <c r="B605" t="s">
        <v>8</v>
      </c>
      <c r="C605" s="1">
        <v>35502</v>
      </c>
      <c r="D605" t="s">
        <v>133</v>
      </c>
      <c r="E605" t="s">
        <v>36</v>
      </c>
      <c r="F605" t="s">
        <v>99</v>
      </c>
      <c r="G605">
        <v>8.06</v>
      </c>
      <c r="H605">
        <v>10</v>
      </c>
      <c r="I605">
        <f>EmpresaUsa[[#This Row],[PRECIO]]*EmpresaUsa[[#This Row],[CANTIDADSOLICITADA]]</f>
        <v>80.600000000000009</v>
      </c>
      <c r="J605" t="s">
        <v>201</v>
      </c>
      <c r="K605" t="s">
        <v>208</v>
      </c>
    </row>
    <row r="606" spans="1:11" x14ac:dyDescent="0.35">
      <c r="A606">
        <v>10475</v>
      </c>
      <c r="B606" t="s">
        <v>44</v>
      </c>
      <c r="C606" s="1">
        <v>35503</v>
      </c>
      <c r="D606" t="s">
        <v>30</v>
      </c>
      <c r="E606" t="s">
        <v>10</v>
      </c>
      <c r="F606" t="s">
        <v>35</v>
      </c>
      <c r="G606">
        <v>13</v>
      </c>
      <c r="H606">
        <v>35</v>
      </c>
      <c r="I606">
        <f>EmpresaUsa[[#This Row],[PRECIO]]*EmpresaUsa[[#This Row],[CANTIDADSOLICITADA]]</f>
        <v>455</v>
      </c>
      <c r="J606" t="s">
        <v>209</v>
      </c>
      <c r="K606" t="s">
        <v>210</v>
      </c>
    </row>
    <row r="607" spans="1:11" x14ac:dyDescent="0.35">
      <c r="A607">
        <v>10475</v>
      </c>
      <c r="B607" t="s">
        <v>44</v>
      </c>
      <c r="C607" s="1">
        <v>35503</v>
      </c>
      <c r="D607" t="s">
        <v>30</v>
      </c>
      <c r="E607" t="s">
        <v>24</v>
      </c>
      <c r="F607" t="s">
        <v>121</v>
      </c>
      <c r="G607">
        <v>17.68</v>
      </c>
      <c r="H607">
        <v>60</v>
      </c>
      <c r="I607">
        <f>EmpresaUsa[[#This Row],[PRECIO]]*EmpresaUsa[[#This Row],[CANTIDADSOLICITADA]]</f>
        <v>1060.8</v>
      </c>
      <c r="J607" t="s">
        <v>204</v>
      </c>
      <c r="K607" t="s">
        <v>211</v>
      </c>
    </row>
    <row r="608" spans="1:11" x14ac:dyDescent="0.35">
      <c r="A608">
        <v>10475</v>
      </c>
      <c r="B608" t="s">
        <v>44</v>
      </c>
      <c r="C608" s="1">
        <v>35503</v>
      </c>
      <c r="D608" t="s">
        <v>30</v>
      </c>
      <c r="E608" t="s">
        <v>36</v>
      </c>
      <c r="F608" t="s">
        <v>80</v>
      </c>
      <c r="G608">
        <v>18.72</v>
      </c>
      <c r="H608">
        <v>42</v>
      </c>
      <c r="I608">
        <f>EmpresaUsa[[#This Row],[PRECIO]]*EmpresaUsa[[#This Row],[CANTIDADSOLICITADA]]</f>
        <v>786.24</v>
      </c>
      <c r="J608" t="s">
        <v>204</v>
      </c>
      <c r="K608" t="s">
        <v>212</v>
      </c>
    </row>
    <row r="609" spans="1:11" x14ac:dyDescent="0.35">
      <c r="A609">
        <v>10476</v>
      </c>
      <c r="B609" t="s">
        <v>67</v>
      </c>
      <c r="C609" s="1">
        <v>35506</v>
      </c>
      <c r="D609" t="s">
        <v>53</v>
      </c>
      <c r="E609" t="s">
        <v>41</v>
      </c>
      <c r="F609" t="s">
        <v>42</v>
      </c>
      <c r="G609">
        <v>24.96</v>
      </c>
      <c r="H609">
        <v>2</v>
      </c>
      <c r="I609">
        <f>EmpresaUsa[[#This Row],[PRECIO]]*EmpresaUsa[[#This Row],[CANTIDADSOLICITADA]]</f>
        <v>49.92</v>
      </c>
      <c r="J609" t="s">
        <v>196</v>
      </c>
      <c r="K609" t="s">
        <v>213</v>
      </c>
    </row>
    <row r="610" spans="1:11" x14ac:dyDescent="0.35">
      <c r="A610">
        <v>10476</v>
      </c>
      <c r="B610" t="s">
        <v>67</v>
      </c>
      <c r="C610" s="1">
        <v>35506</v>
      </c>
      <c r="D610" t="s">
        <v>53</v>
      </c>
      <c r="E610" t="s">
        <v>36</v>
      </c>
      <c r="F610" t="s">
        <v>64</v>
      </c>
      <c r="G610">
        <v>15.6</v>
      </c>
      <c r="H610">
        <v>12</v>
      </c>
      <c r="I610">
        <f>EmpresaUsa[[#This Row],[PRECIO]]*EmpresaUsa[[#This Row],[CANTIDADSOLICITADA]]</f>
        <v>187.2</v>
      </c>
      <c r="J610" t="s">
        <v>201</v>
      </c>
      <c r="K610" t="s">
        <v>214</v>
      </c>
    </row>
    <row r="611" spans="1:11" x14ac:dyDescent="0.35">
      <c r="A611">
        <v>10477</v>
      </c>
      <c r="B611" t="s">
        <v>8</v>
      </c>
      <c r="C611" s="1">
        <v>35506</v>
      </c>
      <c r="D611" t="s">
        <v>145</v>
      </c>
      <c r="E611" t="s">
        <v>36</v>
      </c>
      <c r="F611" t="s">
        <v>105</v>
      </c>
      <c r="G611">
        <v>18.72</v>
      </c>
      <c r="H611">
        <v>15</v>
      </c>
      <c r="I611">
        <f>EmpresaUsa[[#This Row],[PRECIO]]*EmpresaUsa[[#This Row],[CANTIDADSOLICITADA]]</f>
        <v>280.79999999999995</v>
      </c>
      <c r="J611" t="s">
        <v>201</v>
      </c>
      <c r="K611" t="s">
        <v>215</v>
      </c>
    </row>
    <row r="612" spans="1:11" x14ac:dyDescent="0.35">
      <c r="A612">
        <v>10477</v>
      </c>
      <c r="B612" t="s">
        <v>8</v>
      </c>
      <c r="C612" s="1">
        <v>35506</v>
      </c>
      <c r="D612" t="s">
        <v>145</v>
      </c>
      <c r="E612" t="s">
        <v>31</v>
      </c>
      <c r="F612" t="s">
        <v>60</v>
      </c>
      <c r="G612">
        <v>10.4</v>
      </c>
      <c r="H612">
        <v>21</v>
      </c>
      <c r="I612">
        <f>EmpresaUsa[[#This Row],[PRECIO]]*EmpresaUsa[[#This Row],[CANTIDADSOLICITADA]]</f>
        <v>218.4</v>
      </c>
      <c r="J612" t="s">
        <v>194</v>
      </c>
      <c r="K612" t="s">
        <v>216</v>
      </c>
    </row>
    <row r="613" spans="1:11" x14ac:dyDescent="0.35">
      <c r="A613">
        <v>10477</v>
      </c>
      <c r="B613" t="s">
        <v>8</v>
      </c>
      <c r="C613" s="1">
        <v>35506</v>
      </c>
      <c r="D613" t="s">
        <v>145</v>
      </c>
      <c r="E613" t="s">
        <v>36</v>
      </c>
      <c r="F613" t="s">
        <v>37</v>
      </c>
      <c r="G613">
        <v>18.72</v>
      </c>
      <c r="H613">
        <v>20</v>
      </c>
      <c r="I613">
        <f>EmpresaUsa[[#This Row],[PRECIO]]*EmpresaUsa[[#This Row],[CANTIDADSOLICITADA]]</f>
        <v>374.4</v>
      </c>
      <c r="J613" t="s">
        <v>199</v>
      </c>
      <c r="K613" t="s">
        <v>217</v>
      </c>
    </row>
    <row r="614" spans="1:11" x14ac:dyDescent="0.35">
      <c r="A614">
        <v>10478</v>
      </c>
      <c r="B614" t="s">
        <v>73</v>
      </c>
      <c r="C614" s="1">
        <v>35507</v>
      </c>
      <c r="D614" t="s">
        <v>27</v>
      </c>
      <c r="E614" t="s">
        <v>22</v>
      </c>
      <c r="F614" t="s">
        <v>87</v>
      </c>
      <c r="G614">
        <v>32.24</v>
      </c>
      <c r="H614">
        <v>20</v>
      </c>
      <c r="I614">
        <f>EmpresaUsa[[#This Row],[PRECIO]]*EmpresaUsa[[#This Row],[CANTIDADSOLICITADA]]</f>
        <v>644.80000000000007</v>
      </c>
      <c r="J614" t="s">
        <v>194</v>
      </c>
      <c r="K614" t="s">
        <v>218</v>
      </c>
    </row>
    <row r="615" spans="1:11" x14ac:dyDescent="0.35">
      <c r="A615">
        <v>10479</v>
      </c>
      <c r="B615" t="s">
        <v>26</v>
      </c>
      <c r="C615" s="1">
        <v>35508</v>
      </c>
      <c r="D615" t="s">
        <v>68</v>
      </c>
      <c r="E615" t="s">
        <v>36</v>
      </c>
      <c r="F615" t="s">
        <v>140</v>
      </c>
      <c r="G615">
        <v>274.04000000000002</v>
      </c>
      <c r="H615">
        <v>30</v>
      </c>
      <c r="I615">
        <f>EmpresaUsa[[#This Row],[PRECIO]]*EmpresaUsa[[#This Row],[CANTIDADSOLICITADA]]</f>
        <v>8221.2000000000007</v>
      </c>
      <c r="J615" t="s">
        <v>196</v>
      </c>
      <c r="K615" t="s">
        <v>219</v>
      </c>
    </row>
    <row r="616" spans="1:11" x14ac:dyDescent="0.35">
      <c r="A616">
        <v>10479</v>
      </c>
      <c r="B616" t="s">
        <v>26</v>
      </c>
      <c r="C616" s="1">
        <v>35508</v>
      </c>
      <c r="D616" t="s">
        <v>68</v>
      </c>
      <c r="E616" t="s">
        <v>41</v>
      </c>
      <c r="F616" t="s">
        <v>51</v>
      </c>
      <c r="G616">
        <v>34.06</v>
      </c>
      <c r="H616">
        <v>28</v>
      </c>
      <c r="I616">
        <f>EmpresaUsa[[#This Row],[PRECIO]]*EmpresaUsa[[#This Row],[CANTIDADSOLICITADA]]</f>
        <v>953.68000000000006</v>
      </c>
      <c r="J616" t="s">
        <v>196</v>
      </c>
      <c r="K616" t="s">
        <v>220</v>
      </c>
    </row>
    <row r="617" spans="1:11" x14ac:dyDescent="0.35">
      <c r="A617">
        <v>10479</v>
      </c>
      <c r="B617" t="s">
        <v>26</v>
      </c>
      <c r="C617" s="1">
        <v>35508</v>
      </c>
      <c r="D617" t="s">
        <v>68</v>
      </c>
      <c r="E617" t="s">
        <v>10</v>
      </c>
      <c r="F617" t="s">
        <v>49</v>
      </c>
      <c r="G617">
        <v>57.2</v>
      </c>
      <c r="H617">
        <v>60</v>
      </c>
      <c r="I617">
        <f>EmpresaUsa[[#This Row],[PRECIO]]*EmpresaUsa[[#This Row],[CANTIDADSOLICITADA]]</f>
        <v>3432</v>
      </c>
      <c r="J617" t="s">
        <v>199</v>
      </c>
      <c r="K617" t="s">
        <v>221</v>
      </c>
    </row>
    <row r="618" spans="1:11" x14ac:dyDescent="0.35">
      <c r="A618">
        <v>10479</v>
      </c>
      <c r="B618" t="s">
        <v>26</v>
      </c>
      <c r="C618" s="1">
        <v>35508</v>
      </c>
      <c r="D618" t="s">
        <v>68</v>
      </c>
      <c r="E618" t="s">
        <v>12</v>
      </c>
      <c r="F618" t="s">
        <v>115</v>
      </c>
      <c r="G618">
        <v>34.58</v>
      </c>
      <c r="H618">
        <v>30</v>
      </c>
      <c r="I618">
        <f>EmpresaUsa[[#This Row],[PRECIO]]*EmpresaUsa[[#This Row],[CANTIDADSOLICITADA]]</f>
        <v>1037.3999999999999</v>
      </c>
      <c r="J618" t="s">
        <v>196</v>
      </c>
      <c r="K618" t="s">
        <v>222</v>
      </c>
    </row>
    <row r="619" spans="1:11" x14ac:dyDescent="0.35">
      <c r="A619">
        <v>10480</v>
      </c>
      <c r="B619" t="s">
        <v>15</v>
      </c>
      <c r="C619" s="1">
        <v>35509</v>
      </c>
      <c r="D619" t="s">
        <v>168</v>
      </c>
      <c r="E619" t="s">
        <v>31</v>
      </c>
      <c r="F619" t="s">
        <v>144</v>
      </c>
      <c r="G619">
        <v>9.8800000000000008</v>
      </c>
      <c r="H619">
        <v>30</v>
      </c>
      <c r="I619">
        <f>EmpresaUsa[[#This Row],[PRECIO]]*EmpresaUsa[[#This Row],[CANTIDADSOLICITADA]]</f>
        <v>296.40000000000003</v>
      </c>
      <c r="J619" t="s">
        <v>209</v>
      </c>
      <c r="K619" t="s">
        <v>223</v>
      </c>
    </row>
    <row r="620" spans="1:11" x14ac:dyDescent="0.35">
      <c r="A620">
        <v>10480</v>
      </c>
      <c r="B620" t="s">
        <v>15</v>
      </c>
      <c r="C620" s="1">
        <v>35509</v>
      </c>
      <c r="D620" t="s">
        <v>168</v>
      </c>
      <c r="E620" t="s">
        <v>10</v>
      </c>
      <c r="F620" t="s">
        <v>49</v>
      </c>
      <c r="G620">
        <v>57.2</v>
      </c>
      <c r="H620">
        <v>12</v>
      </c>
      <c r="I620">
        <f>EmpresaUsa[[#This Row],[PRECIO]]*EmpresaUsa[[#This Row],[CANTIDADSOLICITADA]]</f>
        <v>686.40000000000009</v>
      </c>
      <c r="J620" t="s">
        <v>201</v>
      </c>
      <c r="K620" t="s">
        <v>224</v>
      </c>
    </row>
    <row r="621" spans="1:11" x14ac:dyDescent="0.35">
      <c r="A621">
        <v>10481</v>
      </c>
      <c r="B621" t="s">
        <v>67</v>
      </c>
      <c r="C621" s="1">
        <v>35509</v>
      </c>
      <c r="D621" t="s">
        <v>106</v>
      </c>
      <c r="E621" t="s">
        <v>31</v>
      </c>
      <c r="F621" t="s">
        <v>38</v>
      </c>
      <c r="G621">
        <v>20.8</v>
      </c>
      <c r="H621">
        <v>24</v>
      </c>
      <c r="I621">
        <f>EmpresaUsa[[#This Row],[PRECIO]]*EmpresaUsa[[#This Row],[CANTIDADSOLICITADA]]</f>
        <v>499.20000000000005</v>
      </c>
      <c r="J621" t="s">
        <v>199</v>
      </c>
      <c r="K621" t="s">
        <v>225</v>
      </c>
    </row>
    <row r="622" spans="1:11" x14ac:dyDescent="0.35">
      <c r="A622">
        <v>10481</v>
      </c>
      <c r="B622" t="s">
        <v>67</v>
      </c>
      <c r="C622" s="1">
        <v>35509</v>
      </c>
      <c r="D622" t="s">
        <v>106</v>
      </c>
      <c r="E622" t="s">
        <v>10</v>
      </c>
      <c r="F622" t="s">
        <v>34</v>
      </c>
      <c r="G622">
        <v>35.36</v>
      </c>
      <c r="H622">
        <v>40</v>
      </c>
      <c r="I622">
        <f>EmpresaUsa[[#This Row],[PRECIO]]*EmpresaUsa[[#This Row],[CANTIDADSOLICITADA]]</f>
        <v>1414.4</v>
      </c>
      <c r="J622" t="s">
        <v>194</v>
      </c>
      <c r="K622" t="s">
        <v>226</v>
      </c>
    </row>
    <row r="623" spans="1:11" x14ac:dyDescent="0.35">
      <c r="A623">
        <v>10482</v>
      </c>
      <c r="B623" t="s">
        <v>55</v>
      </c>
      <c r="C623" s="1">
        <v>35510</v>
      </c>
      <c r="D623" t="s">
        <v>176</v>
      </c>
      <c r="E623" t="s">
        <v>22</v>
      </c>
      <c r="F623" t="s">
        <v>79</v>
      </c>
      <c r="G623">
        <v>19.11</v>
      </c>
      <c r="H623">
        <v>10</v>
      </c>
      <c r="I623">
        <f>EmpresaUsa[[#This Row],[PRECIO]]*EmpresaUsa[[#This Row],[CANTIDADSOLICITADA]]</f>
        <v>191.1</v>
      </c>
      <c r="J623" t="s">
        <v>194</v>
      </c>
      <c r="K623" t="s">
        <v>195</v>
      </c>
    </row>
    <row r="624" spans="1:11" x14ac:dyDescent="0.35">
      <c r="A624">
        <v>10483</v>
      </c>
      <c r="B624" t="s">
        <v>112</v>
      </c>
      <c r="C624" s="1">
        <v>35513</v>
      </c>
      <c r="D624" t="s">
        <v>83</v>
      </c>
      <c r="E624" t="s">
        <v>36</v>
      </c>
      <c r="F624" t="s">
        <v>107</v>
      </c>
      <c r="G624">
        <v>14.56</v>
      </c>
      <c r="H624">
        <v>35</v>
      </c>
      <c r="I624">
        <f>EmpresaUsa[[#This Row],[PRECIO]]*EmpresaUsa[[#This Row],[CANTIDADSOLICITADA]]</f>
        <v>509.6</v>
      </c>
      <c r="J624" t="s">
        <v>196</v>
      </c>
      <c r="K624" t="s">
        <v>197</v>
      </c>
    </row>
    <row r="625" spans="1:11" x14ac:dyDescent="0.35">
      <c r="A625">
        <v>10483</v>
      </c>
      <c r="B625" t="s">
        <v>112</v>
      </c>
      <c r="C625" s="1">
        <v>35513</v>
      </c>
      <c r="D625" t="s">
        <v>83</v>
      </c>
      <c r="E625" t="s">
        <v>24</v>
      </c>
      <c r="F625" t="s">
        <v>52</v>
      </c>
      <c r="G625">
        <v>13.52</v>
      </c>
      <c r="H625">
        <v>30</v>
      </c>
      <c r="I625">
        <f>EmpresaUsa[[#This Row],[PRECIO]]*EmpresaUsa[[#This Row],[CANTIDADSOLICITADA]]</f>
        <v>405.59999999999997</v>
      </c>
      <c r="J625" t="s">
        <v>196</v>
      </c>
      <c r="K625" t="s">
        <v>198</v>
      </c>
    </row>
    <row r="626" spans="1:11" x14ac:dyDescent="0.35">
      <c r="A626">
        <v>10484</v>
      </c>
      <c r="B626" t="s">
        <v>26</v>
      </c>
      <c r="C626" s="1">
        <v>35513</v>
      </c>
      <c r="D626" t="s">
        <v>113</v>
      </c>
      <c r="E626" t="s">
        <v>31</v>
      </c>
      <c r="F626" t="s">
        <v>60</v>
      </c>
      <c r="G626">
        <v>10.4</v>
      </c>
      <c r="H626">
        <v>14</v>
      </c>
      <c r="I626">
        <f>EmpresaUsa[[#This Row],[PRECIO]]*EmpresaUsa[[#This Row],[CANTIDADSOLICITADA]]</f>
        <v>145.6</v>
      </c>
      <c r="J626" t="s">
        <v>199</v>
      </c>
      <c r="K626" t="s">
        <v>200</v>
      </c>
    </row>
    <row r="627" spans="1:11" x14ac:dyDescent="0.35">
      <c r="A627">
        <v>10484</v>
      </c>
      <c r="B627" t="s">
        <v>26</v>
      </c>
      <c r="C627" s="1">
        <v>35513</v>
      </c>
      <c r="D627" t="s">
        <v>113</v>
      </c>
      <c r="E627" t="s">
        <v>22</v>
      </c>
      <c r="F627" t="s">
        <v>79</v>
      </c>
      <c r="G627">
        <v>19.11</v>
      </c>
      <c r="H627">
        <v>10</v>
      </c>
      <c r="I627">
        <f>EmpresaUsa[[#This Row],[PRECIO]]*EmpresaUsa[[#This Row],[CANTIDADSOLICITADA]]</f>
        <v>191.1</v>
      </c>
      <c r="J627" t="s">
        <v>201</v>
      </c>
      <c r="K627" t="s">
        <v>202</v>
      </c>
    </row>
    <row r="628" spans="1:11" x14ac:dyDescent="0.35">
      <c r="A628">
        <v>10484</v>
      </c>
      <c r="B628" t="s">
        <v>26</v>
      </c>
      <c r="C628" s="1">
        <v>35513</v>
      </c>
      <c r="D628" t="s">
        <v>113</v>
      </c>
      <c r="E628" t="s">
        <v>17</v>
      </c>
      <c r="F628" t="s">
        <v>19</v>
      </c>
      <c r="G628">
        <v>55.12</v>
      </c>
      <c r="H628">
        <v>3</v>
      </c>
      <c r="I628">
        <f>EmpresaUsa[[#This Row],[PRECIO]]*EmpresaUsa[[#This Row],[CANTIDADSOLICITADA]]</f>
        <v>165.35999999999999</v>
      </c>
      <c r="J628" t="s">
        <v>196</v>
      </c>
      <c r="K628" t="s">
        <v>203</v>
      </c>
    </row>
    <row r="629" spans="1:11" x14ac:dyDescent="0.35">
      <c r="A629">
        <v>10485</v>
      </c>
      <c r="B629" t="s">
        <v>20</v>
      </c>
      <c r="C629" s="1">
        <v>35514</v>
      </c>
      <c r="D629" t="s">
        <v>167</v>
      </c>
      <c r="E629" t="s">
        <v>36</v>
      </c>
      <c r="F629" t="s">
        <v>46</v>
      </c>
      <c r="G629">
        <v>19.760000000000002</v>
      </c>
      <c r="H629">
        <v>20</v>
      </c>
      <c r="I629">
        <f>EmpresaUsa[[#This Row],[PRECIO]]*EmpresaUsa[[#This Row],[CANTIDADSOLICITADA]]</f>
        <v>395.20000000000005</v>
      </c>
      <c r="J629" t="s">
        <v>204</v>
      </c>
      <c r="K629" t="s">
        <v>205</v>
      </c>
    </row>
    <row r="630" spans="1:11" x14ac:dyDescent="0.35">
      <c r="A630">
        <v>10485</v>
      </c>
      <c r="B630" t="s">
        <v>20</v>
      </c>
      <c r="C630" s="1">
        <v>35514</v>
      </c>
      <c r="D630" t="s">
        <v>167</v>
      </c>
      <c r="E630" t="s">
        <v>24</v>
      </c>
      <c r="F630" t="s">
        <v>114</v>
      </c>
      <c r="G630">
        <v>10.4</v>
      </c>
      <c r="H630">
        <v>20</v>
      </c>
      <c r="I630">
        <f>EmpresaUsa[[#This Row],[PRECIO]]*EmpresaUsa[[#This Row],[CANTIDADSOLICITADA]]</f>
        <v>208</v>
      </c>
      <c r="J630" t="s">
        <v>196</v>
      </c>
      <c r="K630" t="s">
        <v>206</v>
      </c>
    </row>
    <row r="631" spans="1:11" x14ac:dyDescent="0.35">
      <c r="A631">
        <v>10485</v>
      </c>
      <c r="B631" t="s">
        <v>20</v>
      </c>
      <c r="C631" s="1">
        <v>35514</v>
      </c>
      <c r="D631" t="s">
        <v>167</v>
      </c>
      <c r="E631" t="s">
        <v>41</v>
      </c>
      <c r="F631" t="s">
        <v>42</v>
      </c>
      <c r="G631">
        <v>24.96</v>
      </c>
      <c r="H631">
        <v>30</v>
      </c>
      <c r="I631">
        <f>EmpresaUsa[[#This Row],[PRECIO]]*EmpresaUsa[[#This Row],[CANTIDADSOLICITADA]]</f>
        <v>748.80000000000007</v>
      </c>
      <c r="J631" t="s">
        <v>196</v>
      </c>
      <c r="K631" t="s">
        <v>207</v>
      </c>
    </row>
    <row r="632" spans="1:11" x14ac:dyDescent="0.35">
      <c r="A632">
        <v>10485</v>
      </c>
      <c r="B632" t="s">
        <v>20</v>
      </c>
      <c r="C632" s="1">
        <v>35514</v>
      </c>
      <c r="D632" t="s">
        <v>167</v>
      </c>
      <c r="E632" t="s">
        <v>36</v>
      </c>
      <c r="F632" t="s">
        <v>64</v>
      </c>
      <c r="G632">
        <v>15.6</v>
      </c>
      <c r="H632">
        <v>60</v>
      </c>
      <c r="I632">
        <f>EmpresaUsa[[#This Row],[PRECIO]]*EmpresaUsa[[#This Row],[CANTIDADSOLICITADA]]</f>
        <v>936</v>
      </c>
      <c r="J632" t="s">
        <v>201</v>
      </c>
      <c r="K632" t="s">
        <v>208</v>
      </c>
    </row>
    <row r="633" spans="1:11" x14ac:dyDescent="0.35">
      <c r="A633">
        <v>10486</v>
      </c>
      <c r="B633" t="s">
        <v>55</v>
      </c>
      <c r="C633" s="1">
        <v>35515</v>
      </c>
      <c r="D633" t="s">
        <v>53</v>
      </c>
      <c r="E633" t="s">
        <v>10</v>
      </c>
      <c r="F633" t="s">
        <v>11</v>
      </c>
      <c r="G633">
        <v>21.84</v>
      </c>
      <c r="H633">
        <v>5</v>
      </c>
      <c r="I633">
        <f>EmpresaUsa[[#This Row],[PRECIO]]*EmpresaUsa[[#This Row],[CANTIDADSOLICITADA]]</f>
        <v>109.2</v>
      </c>
      <c r="J633" t="s">
        <v>209</v>
      </c>
      <c r="K633" t="s">
        <v>210</v>
      </c>
    </row>
    <row r="634" spans="1:11" x14ac:dyDescent="0.35">
      <c r="A634">
        <v>10486</v>
      </c>
      <c r="B634" t="s">
        <v>55</v>
      </c>
      <c r="C634" s="1">
        <v>35515</v>
      </c>
      <c r="D634" t="s">
        <v>53</v>
      </c>
      <c r="E634" t="s">
        <v>17</v>
      </c>
      <c r="F634" t="s">
        <v>19</v>
      </c>
      <c r="G634">
        <v>55.12</v>
      </c>
      <c r="H634">
        <v>25</v>
      </c>
      <c r="I634">
        <f>EmpresaUsa[[#This Row],[PRECIO]]*EmpresaUsa[[#This Row],[CANTIDADSOLICITADA]]</f>
        <v>1378</v>
      </c>
      <c r="J634" t="s">
        <v>204</v>
      </c>
      <c r="K634" t="s">
        <v>211</v>
      </c>
    </row>
    <row r="635" spans="1:11" x14ac:dyDescent="0.35">
      <c r="A635">
        <v>10486</v>
      </c>
      <c r="B635" t="s">
        <v>55</v>
      </c>
      <c r="C635" s="1">
        <v>35515</v>
      </c>
      <c r="D635" t="s">
        <v>53</v>
      </c>
      <c r="E635" t="s">
        <v>17</v>
      </c>
      <c r="F635" t="s">
        <v>43</v>
      </c>
      <c r="G635">
        <v>10.4</v>
      </c>
      <c r="H635">
        <v>16</v>
      </c>
      <c r="I635">
        <f>EmpresaUsa[[#This Row],[PRECIO]]*EmpresaUsa[[#This Row],[CANTIDADSOLICITADA]]</f>
        <v>166.4</v>
      </c>
      <c r="J635" t="s">
        <v>204</v>
      </c>
      <c r="K635" t="s">
        <v>212</v>
      </c>
    </row>
    <row r="636" spans="1:11" x14ac:dyDescent="0.35">
      <c r="A636">
        <v>10487</v>
      </c>
      <c r="B636" t="s">
        <v>73</v>
      </c>
      <c r="C636" s="1">
        <v>35515</v>
      </c>
      <c r="D636" t="s">
        <v>160</v>
      </c>
      <c r="E636" t="s">
        <v>31</v>
      </c>
      <c r="F636" t="s">
        <v>101</v>
      </c>
      <c r="G636">
        <v>9.49</v>
      </c>
      <c r="H636">
        <v>5</v>
      </c>
      <c r="I636">
        <f>EmpresaUsa[[#This Row],[PRECIO]]*EmpresaUsa[[#This Row],[CANTIDADSOLICITADA]]</f>
        <v>47.45</v>
      </c>
      <c r="J636" t="s">
        <v>196</v>
      </c>
      <c r="K636" t="s">
        <v>213</v>
      </c>
    </row>
    <row r="637" spans="1:11" x14ac:dyDescent="0.35">
      <c r="A637">
        <v>10487</v>
      </c>
      <c r="B637" t="s">
        <v>73</v>
      </c>
      <c r="C637" s="1">
        <v>35515</v>
      </c>
      <c r="D637" t="s">
        <v>160</v>
      </c>
      <c r="E637" t="s">
        <v>31</v>
      </c>
      <c r="F637" t="s">
        <v>141</v>
      </c>
      <c r="G637">
        <v>32.369999999999997</v>
      </c>
      <c r="H637">
        <v>30</v>
      </c>
      <c r="I637">
        <f>EmpresaUsa[[#This Row],[PRECIO]]*EmpresaUsa[[#This Row],[CANTIDADSOLICITADA]]</f>
        <v>971.09999999999991</v>
      </c>
      <c r="J637" t="s">
        <v>201</v>
      </c>
      <c r="K637" t="s">
        <v>214</v>
      </c>
    </row>
    <row r="638" spans="1:11" x14ac:dyDescent="0.35">
      <c r="A638">
        <v>10487</v>
      </c>
      <c r="B638" t="s">
        <v>73</v>
      </c>
      <c r="C638" s="1">
        <v>35515</v>
      </c>
      <c r="D638" t="s">
        <v>160</v>
      </c>
      <c r="E638" t="s">
        <v>41</v>
      </c>
      <c r="F638" t="s">
        <v>110</v>
      </c>
      <c r="G638">
        <v>7.67</v>
      </c>
      <c r="H638">
        <v>24</v>
      </c>
      <c r="I638">
        <f>EmpresaUsa[[#This Row],[PRECIO]]*EmpresaUsa[[#This Row],[CANTIDADSOLICITADA]]</f>
        <v>184.07999999999998</v>
      </c>
      <c r="J638" t="s">
        <v>201</v>
      </c>
      <c r="K638" t="s">
        <v>215</v>
      </c>
    </row>
    <row r="639" spans="1:11" x14ac:dyDescent="0.35">
      <c r="A639">
        <v>10488</v>
      </c>
      <c r="B639" t="s">
        <v>67</v>
      </c>
      <c r="C639" s="1">
        <v>35516</v>
      </c>
      <c r="D639" t="s">
        <v>78</v>
      </c>
      <c r="E639" t="s">
        <v>10</v>
      </c>
      <c r="F639" t="s">
        <v>49</v>
      </c>
      <c r="G639">
        <v>57.2</v>
      </c>
      <c r="H639">
        <v>30</v>
      </c>
      <c r="I639">
        <f>EmpresaUsa[[#This Row],[PRECIO]]*EmpresaUsa[[#This Row],[CANTIDADSOLICITADA]]</f>
        <v>1716</v>
      </c>
      <c r="J639" t="s">
        <v>194</v>
      </c>
      <c r="K639" t="s">
        <v>216</v>
      </c>
    </row>
    <row r="640" spans="1:11" x14ac:dyDescent="0.35">
      <c r="A640">
        <v>10488</v>
      </c>
      <c r="B640" t="s">
        <v>67</v>
      </c>
      <c r="C640" s="1">
        <v>35516</v>
      </c>
      <c r="D640" t="s">
        <v>78</v>
      </c>
      <c r="E640" t="s">
        <v>22</v>
      </c>
      <c r="F640" t="s">
        <v>97</v>
      </c>
      <c r="G640">
        <v>15.6</v>
      </c>
      <c r="H640">
        <v>20</v>
      </c>
      <c r="I640">
        <f>EmpresaUsa[[#This Row],[PRECIO]]*EmpresaUsa[[#This Row],[CANTIDADSOLICITADA]]</f>
        <v>312</v>
      </c>
      <c r="J640" t="s">
        <v>199</v>
      </c>
      <c r="K640" t="s">
        <v>217</v>
      </c>
    </row>
    <row r="641" spans="1:11" x14ac:dyDescent="0.35">
      <c r="A641">
        <v>10489</v>
      </c>
      <c r="B641" t="s">
        <v>15</v>
      </c>
      <c r="C641" s="1">
        <v>35517</v>
      </c>
      <c r="D641" t="s">
        <v>152</v>
      </c>
      <c r="E641" t="s">
        <v>10</v>
      </c>
      <c r="F641" t="s">
        <v>11</v>
      </c>
      <c r="G641">
        <v>21.84</v>
      </c>
      <c r="H641">
        <v>15</v>
      </c>
      <c r="I641">
        <f>EmpresaUsa[[#This Row],[PRECIO]]*EmpresaUsa[[#This Row],[CANTIDADSOLICITADA]]</f>
        <v>327.60000000000002</v>
      </c>
      <c r="J641" t="s">
        <v>194</v>
      </c>
      <c r="K641" t="s">
        <v>218</v>
      </c>
    </row>
    <row r="642" spans="1:11" x14ac:dyDescent="0.35">
      <c r="A642">
        <v>10489</v>
      </c>
      <c r="B642" t="s">
        <v>15</v>
      </c>
      <c r="C642" s="1">
        <v>35517</v>
      </c>
      <c r="D642" t="s">
        <v>152</v>
      </c>
      <c r="E642" t="s">
        <v>31</v>
      </c>
      <c r="F642" t="s">
        <v>47</v>
      </c>
      <c r="G642">
        <v>18.07</v>
      </c>
      <c r="H642">
        <v>18</v>
      </c>
      <c r="I642">
        <f>EmpresaUsa[[#This Row],[PRECIO]]*EmpresaUsa[[#This Row],[CANTIDADSOLICITADA]]</f>
        <v>325.26</v>
      </c>
      <c r="J642" t="s">
        <v>196</v>
      </c>
      <c r="K642" t="s">
        <v>219</v>
      </c>
    </row>
    <row r="643" spans="1:11" x14ac:dyDescent="0.35">
      <c r="A643">
        <v>10490</v>
      </c>
      <c r="B643" t="s">
        <v>112</v>
      </c>
      <c r="C643" s="1">
        <v>35520</v>
      </c>
      <c r="D643" t="s">
        <v>53</v>
      </c>
      <c r="E643" t="s">
        <v>10</v>
      </c>
      <c r="F643" t="s">
        <v>49</v>
      </c>
      <c r="G643">
        <v>57.2</v>
      </c>
      <c r="H643">
        <v>60</v>
      </c>
      <c r="I643">
        <f>EmpresaUsa[[#This Row],[PRECIO]]*EmpresaUsa[[#This Row],[CANTIDADSOLICITADA]]</f>
        <v>3432</v>
      </c>
      <c r="J643" t="s">
        <v>196</v>
      </c>
      <c r="K643" t="s">
        <v>220</v>
      </c>
    </row>
    <row r="644" spans="1:11" x14ac:dyDescent="0.35">
      <c r="A644">
        <v>10490</v>
      </c>
      <c r="B644" t="s">
        <v>112</v>
      </c>
      <c r="C644" s="1">
        <v>35520</v>
      </c>
      <c r="D644" t="s">
        <v>53</v>
      </c>
      <c r="E644" t="s">
        <v>31</v>
      </c>
      <c r="F644" t="s">
        <v>111</v>
      </c>
      <c r="G644">
        <v>13</v>
      </c>
      <c r="H644">
        <v>30</v>
      </c>
      <c r="I644">
        <f>EmpresaUsa[[#This Row],[PRECIO]]*EmpresaUsa[[#This Row],[CANTIDADSOLICITADA]]</f>
        <v>390</v>
      </c>
      <c r="J644" t="s">
        <v>199</v>
      </c>
      <c r="K644" t="s">
        <v>221</v>
      </c>
    </row>
    <row r="645" spans="1:11" x14ac:dyDescent="0.35">
      <c r="A645">
        <v>10490</v>
      </c>
      <c r="B645" t="s">
        <v>112</v>
      </c>
      <c r="C645" s="1">
        <v>35520</v>
      </c>
      <c r="D645" t="s">
        <v>53</v>
      </c>
      <c r="E645" t="s">
        <v>36</v>
      </c>
      <c r="F645" t="s">
        <v>99</v>
      </c>
      <c r="G645">
        <v>8.06</v>
      </c>
      <c r="H645">
        <v>36</v>
      </c>
      <c r="I645">
        <f>EmpresaUsa[[#This Row],[PRECIO]]*EmpresaUsa[[#This Row],[CANTIDADSOLICITADA]]</f>
        <v>290.16000000000003</v>
      </c>
      <c r="J645" t="s">
        <v>196</v>
      </c>
      <c r="K645" t="s">
        <v>222</v>
      </c>
    </row>
    <row r="646" spans="1:11" x14ac:dyDescent="0.35">
      <c r="A646">
        <v>10491</v>
      </c>
      <c r="B646" t="s">
        <v>67</v>
      </c>
      <c r="C646" s="1">
        <v>35520</v>
      </c>
      <c r="D646" t="s">
        <v>139</v>
      </c>
      <c r="E646" t="s">
        <v>24</v>
      </c>
      <c r="F646" t="s">
        <v>95</v>
      </c>
      <c r="G646">
        <v>20.149999999999999</v>
      </c>
      <c r="H646">
        <v>15</v>
      </c>
      <c r="I646">
        <f>EmpresaUsa[[#This Row],[PRECIO]]*EmpresaUsa[[#This Row],[CANTIDADSOLICITADA]]</f>
        <v>302.25</v>
      </c>
      <c r="J646" t="s">
        <v>209</v>
      </c>
      <c r="K646" t="s">
        <v>223</v>
      </c>
    </row>
    <row r="647" spans="1:11" x14ac:dyDescent="0.35">
      <c r="A647">
        <v>10491</v>
      </c>
      <c r="B647" t="s">
        <v>67</v>
      </c>
      <c r="C647" s="1">
        <v>35520</v>
      </c>
      <c r="D647" t="s">
        <v>139</v>
      </c>
      <c r="E647" t="s">
        <v>24</v>
      </c>
      <c r="F647" t="s">
        <v>52</v>
      </c>
      <c r="G647">
        <v>13.52</v>
      </c>
      <c r="H647">
        <v>7</v>
      </c>
      <c r="I647">
        <f>EmpresaUsa[[#This Row],[PRECIO]]*EmpresaUsa[[#This Row],[CANTIDADSOLICITADA]]</f>
        <v>94.64</v>
      </c>
      <c r="J647" t="s">
        <v>201</v>
      </c>
      <c r="K647" t="s">
        <v>224</v>
      </c>
    </row>
    <row r="648" spans="1:11" x14ac:dyDescent="0.35">
      <c r="A648">
        <v>10492</v>
      </c>
      <c r="B648" t="s">
        <v>26</v>
      </c>
      <c r="C648" s="1">
        <v>35521</v>
      </c>
      <c r="D648" t="s">
        <v>165</v>
      </c>
      <c r="E648" t="s">
        <v>31</v>
      </c>
      <c r="F648" t="s">
        <v>136</v>
      </c>
      <c r="G648">
        <v>14.56</v>
      </c>
      <c r="H648">
        <v>60</v>
      </c>
      <c r="I648">
        <f>EmpresaUsa[[#This Row],[PRECIO]]*EmpresaUsa[[#This Row],[CANTIDADSOLICITADA]]</f>
        <v>873.6</v>
      </c>
      <c r="J648" t="s">
        <v>199</v>
      </c>
      <c r="K648" t="s">
        <v>225</v>
      </c>
    </row>
    <row r="649" spans="1:11" x14ac:dyDescent="0.35">
      <c r="A649">
        <v>10492</v>
      </c>
      <c r="B649" t="s">
        <v>26</v>
      </c>
      <c r="C649" s="1">
        <v>35521</v>
      </c>
      <c r="D649" t="s">
        <v>165</v>
      </c>
      <c r="E649" t="s">
        <v>12</v>
      </c>
      <c r="F649" t="s">
        <v>13</v>
      </c>
      <c r="G649">
        <v>14.56</v>
      </c>
      <c r="H649">
        <v>20</v>
      </c>
      <c r="I649">
        <f>EmpresaUsa[[#This Row],[PRECIO]]*EmpresaUsa[[#This Row],[CANTIDADSOLICITADA]]</f>
        <v>291.2</v>
      </c>
      <c r="J649" t="s">
        <v>194</v>
      </c>
      <c r="K649" t="s">
        <v>226</v>
      </c>
    </row>
    <row r="650" spans="1:11" x14ac:dyDescent="0.35">
      <c r="A650">
        <v>10493</v>
      </c>
      <c r="B650" t="s">
        <v>20</v>
      </c>
      <c r="C650" s="1">
        <v>35522</v>
      </c>
      <c r="D650" t="s">
        <v>150</v>
      </c>
      <c r="E650" t="s">
        <v>24</v>
      </c>
      <c r="F650" t="s">
        <v>25</v>
      </c>
      <c r="G650">
        <v>21.84</v>
      </c>
      <c r="H650">
        <v>15</v>
      </c>
      <c r="I650">
        <f>EmpresaUsa[[#This Row],[PRECIO]]*EmpresaUsa[[#This Row],[CANTIDADSOLICITADA]]</f>
        <v>327.60000000000002</v>
      </c>
      <c r="J650" t="s">
        <v>194</v>
      </c>
      <c r="K650" t="s">
        <v>195</v>
      </c>
    </row>
    <row r="651" spans="1:11" x14ac:dyDescent="0.35">
      <c r="A651">
        <v>10493</v>
      </c>
      <c r="B651" t="s">
        <v>20</v>
      </c>
      <c r="C651" s="1">
        <v>35522</v>
      </c>
      <c r="D651" t="s">
        <v>150</v>
      </c>
      <c r="E651" t="s">
        <v>24</v>
      </c>
      <c r="F651" t="s">
        <v>121</v>
      </c>
      <c r="G651">
        <v>17.68</v>
      </c>
      <c r="H651">
        <v>10</v>
      </c>
      <c r="I651">
        <f>EmpresaUsa[[#This Row],[PRECIO]]*EmpresaUsa[[#This Row],[CANTIDADSOLICITADA]]</f>
        <v>176.8</v>
      </c>
      <c r="J651" t="s">
        <v>196</v>
      </c>
      <c r="K651" t="s">
        <v>197</v>
      </c>
    </row>
    <row r="652" spans="1:11" x14ac:dyDescent="0.35">
      <c r="A652">
        <v>10493</v>
      </c>
      <c r="B652" t="s">
        <v>20</v>
      </c>
      <c r="C652" s="1">
        <v>35522</v>
      </c>
      <c r="D652" t="s">
        <v>150</v>
      </c>
      <c r="E652" t="s">
        <v>10</v>
      </c>
      <c r="F652" t="s">
        <v>119</v>
      </c>
      <c r="G652">
        <v>37.44</v>
      </c>
      <c r="H652">
        <v>10</v>
      </c>
      <c r="I652">
        <f>EmpresaUsa[[#This Row],[PRECIO]]*EmpresaUsa[[#This Row],[CANTIDADSOLICITADA]]</f>
        <v>374.4</v>
      </c>
      <c r="J652" t="s">
        <v>196</v>
      </c>
      <c r="K652" t="s">
        <v>198</v>
      </c>
    </row>
    <row r="653" spans="1:11" x14ac:dyDescent="0.35">
      <c r="A653">
        <v>10494</v>
      </c>
      <c r="B653" t="s">
        <v>20</v>
      </c>
      <c r="C653" s="1">
        <v>35522</v>
      </c>
      <c r="D653" t="s">
        <v>116</v>
      </c>
      <c r="E653" t="s">
        <v>12</v>
      </c>
      <c r="F653" t="s">
        <v>70</v>
      </c>
      <c r="G653">
        <v>39.520000000000003</v>
      </c>
      <c r="H653">
        <v>30</v>
      </c>
      <c r="I653">
        <f>EmpresaUsa[[#This Row],[PRECIO]]*EmpresaUsa[[#This Row],[CANTIDADSOLICITADA]]</f>
        <v>1185.6000000000001</v>
      </c>
      <c r="J653" t="s">
        <v>199</v>
      </c>
      <c r="K653" t="s">
        <v>200</v>
      </c>
    </row>
    <row r="654" spans="1:11" x14ac:dyDescent="0.35">
      <c r="A654">
        <v>10495</v>
      </c>
      <c r="B654" t="s">
        <v>26</v>
      </c>
      <c r="C654" s="1">
        <v>35523</v>
      </c>
      <c r="D654" t="s">
        <v>177</v>
      </c>
      <c r="E654" t="s">
        <v>12</v>
      </c>
      <c r="F654" t="s">
        <v>146</v>
      </c>
      <c r="G654">
        <v>9.36</v>
      </c>
      <c r="H654">
        <v>10</v>
      </c>
      <c r="I654">
        <f>EmpresaUsa[[#This Row],[PRECIO]]*EmpresaUsa[[#This Row],[CANTIDADSOLICITADA]]</f>
        <v>93.6</v>
      </c>
      <c r="J654" t="s">
        <v>201</v>
      </c>
      <c r="K654" t="s">
        <v>202</v>
      </c>
    </row>
    <row r="655" spans="1:11" x14ac:dyDescent="0.35">
      <c r="A655">
        <v>10495</v>
      </c>
      <c r="B655" t="s">
        <v>26</v>
      </c>
      <c r="C655" s="1">
        <v>35523</v>
      </c>
      <c r="D655" t="s">
        <v>177</v>
      </c>
      <c r="E655" t="s">
        <v>22</v>
      </c>
      <c r="F655" t="s">
        <v>23</v>
      </c>
      <c r="G655">
        <v>10.01</v>
      </c>
      <c r="H655">
        <v>20</v>
      </c>
      <c r="I655">
        <f>EmpresaUsa[[#This Row],[PRECIO]]*EmpresaUsa[[#This Row],[CANTIDADSOLICITADA]]</f>
        <v>200.2</v>
      </c>
      <c r="J655" t="s">
        <v>196</v>
      </c>
      <c r="K655" t="s">
        <v>203</v>
      </c>
    </row>
    <row r="656" spans="1:11" x14ac:dyDescent="0.35">
      <c r="A656">
        <v>10495</v>
      </c>
      <c r="B656" t="s">
        <v>26</v>
      </c>
      <c r="C656" s="1">
        <v>35523</v>
      </c>
      <c r="D656" t="s">
        <v>177</v>
      </c>
      <c r="E656" t="s">
        <v>24</v>
      </c>
      <c r="F656" t="s">
        <v>52</v>
      </c>
      <c r="G656">
        <v>13.52</v>
      </c>
      <c r="H656">
        <v>5</v>
      </c>
      <c r="I656">
        <f>EmpresaUsa[[#This Row],[PRECIO]]*EmpresaUsa[[#This Row],[CANTIDADSOLICITADA]]</f>
        <v>67.599999999999994</v>
      </c>
      <c r="J656" t="s">
        <v>204</v>
      </c>
      <c r="K656" t="s">
        <v>205</v>
      </c>
    </row>
    <row r="657" spans="1:11" x14ac:dyDescent="0.35">
      <c r="A657">
        <v>10496</v>
      </c>
      <c r="B657" t="s">
        <v>112</v>
      </c>
      <c r="C657" s="1">
        <v>35524</v>
      </c>
      <c r="D657" t="s">
        <v>117</v>
      </c>
      <c r="E657" t="s">
        <v>10</v>
      </c>
      <c r="F657" t="s">
        <v>35</v>
      </c>
      <c r="G657">
        <v>13</v>
      </c>
      <c r="H657">
        <v>20</v>
      </c>
      <c r="I657">
        <f>EmpresaUsa[[#This Row],[PRECIO]]*EmpresaUsa[[#This Row],[CANTIDADSOLICITADA]]</f>
        <v>260</v>
      </c>
      <c r="J657" t="s">
        <v>196</v>
      </c>
      <c r="K657" t="s">
        <v>206</v>
      </c>
    </row>
    <row r="658" spans="1:11" x14ac:dyDescent="0.35">
      <c r="A658">
        <v>10497</v>
      </c>
      <c r="B658" t="s">
        <v>112</v>
      </c>
      <c r="C658" s="1">
        <v>35524</v>
      </c>
      <c r="D658" t="s">
        <v>98</v>
      </c>
      <c r="E658" t="s">
        <v>12</v>
      </c>
      <c r="F658" t="s">
        <v>70</v>
      </c>
      <c r="G658">
        <v>39.520000000000003</v>
      </c>
      <c r="H658">
        <v>14</v>
      </c>
      <c r="I658">
        <f>EmpresaUsa[[#This Row],[PRECIO]]*EmpresaUsa[[#This Row],[CANTIDADSOLICITADA]]</f>
        <v>553.28000000000009</v>
      </c>
      <c r="J658" t="s">
        <v>196</v>
      </c>
      <c r="K658" t="s">
        <v>207</v>
      </c>
    </row>
    <row r="659" spans="1:11" x14ac:dyDescent="0.35">
      <c r="A659">
        <v>10497</v>
      </c>
      <c r="B659" t="s">
        <v>112</v>
      </c>
      <c r="C659" s="1">
        <v>35524</v>
      </c>
      <c r="D659" t="s">
        <v>98</v>
      </c>
      <c r="E659" t="s">
        <v>10</v>
      </c>
      <c r="F659" t="s">
        <v>14</v>
      </c>
      <c r="G659">
        <v>36.14</v>
      </c>
      <c r="H659">
        <v>25</v>
      </c>
      <c r="I659">
        <f>EmpresaUsa[[#This Row],[PRECIO]]*EmpresaUsa[[#This Row],[CANTIDADSOLICITADA]]</f>
        <v>903.5</v>
      </c>
      <c r="J659" t="s">
        <v>201</v>
      </c>
      <c r="K659" t="s">
        <v>208</v>
      </c>
    </row>
    <row r="660" spans="1:11" x14ac:dyDescent="0.35">
      <c r="A660">
        <v>10497</v>
      </c>
      <c r="B660" t="s">
        <v>112</v>
      </c>
      <c r="C660" s="1">
        <v>35524</v>
      </c>
      <c r="D660" t="s">
        <v>98</v>
      </c>
      <c r="E660" t="s">
        <v>24</v>
      </c>
      <c r="F660" t="s">
        <v>52</v>
      </c>
      <c r="G660">
        <v>13.52</v>
      </c>
      <c r="H660">
        <v>25</v>
      </c>
      <c r="I660">
        <f>EmpresaUsa[[#This Row],[PRECIO]]*EmpresaUsa[[#This Row],[CANTIDADSOLICITADA]]</f>
        <v>338</v>
      </c>
      <c r="J660" t="s">
        <v>209</v>
      </c>
      <c r="K660" t="s">
        <v>210</v>
      </c>
    </row>
    <row r="661" spans="1:11" x14ac:dyDescent="0.35">
      <c r="A661">
        <v>10498</v>
      </c>
      <c r="B661" t="s">
        <v>67</v>
      </c>
      <c r="C661" s="1">
        <v>35527</v>
      </c>
      <c r="D661" t="s">
        <v>53</v>
      </c>
      <c r="E661" t="s">
        <v>36</v>
      </c>
      <c r="F661" t="s">
        <v>40</v>
      </c>
      <c r="G661">
        <v>5.85</v>
      </c>
      <c r="H661">
        <v>14</v>
      </c>
      <c r="I661">
        <f>EmpresaUsa[[#This Row],[PRECIO]]*EmpresaUsa[[#This Row],[CANTIDADSOLICITADA]]</f>
        <v>81.899999999999991</v>
      </c>
      <c r="J661" t="s">
        <v>204</v>
      </c>
      <c r="K661" t="s">
        <v>211</v>
      </c>
    </row>
    <row r="662" spans="1:11" x14ac:dyDescent="0.35">
      <c r="A662">
        <v>10498</v>
      </c>
      <c r="B662" t="s">
        <v>67</v>
      </c>
      <c r="C662" s="1">
        <v>35527</v>
      </c>
      <c r="D662" t="s">
        <v>53</v>
      </c>
      <c r="E662" t="s">
        <v>22</v>
      </c>
      <c r="F662" t="s">
        <v>79</v>
      </c>
      <c r="G662">
        <v>23.92</v>
      </c>
      <c r="H662">
        <v>5</v>
      </c>
      <c r="I662">
        <f>EmpresaUsa[[#This Row],[PRECIO]]*EmpresaUsa[[#This Row],[CANTIDADSOLICITADA]]</f>
        <v>119.60000000000001</v>
      </c>
      <c r="J662" t="s">
        <v>204</v>
      </c>
      <c r="K662" t="s">
        <v>212</v>
      </c>
    </row>
    <row r="663" spans="1:11" x14ac:dyDescent="0.35">
      <c r="A663">
        <v>10498</v>
      </c>
      <c r="B663" t="s">
        <v>67</v>
      </c>
      <c r="C663" s="1">
        <v>35527</v>
      </c>
      <c r="D663" t="s">
        <v>53</v>
      </c>
      <c r="E663" t="s">
        <v>12</v>
      </c>
      <c r="F663" t="s">
        <v>13</v>
      </c>
      <c r="G663">
        <v>18.2</v>
      </c>
      <c r="H663">
        <v>30</v>
      </c>
      <c r="I663">
        <f>EmpresaUsa[[#This Row],[PRECIO]]*EmpresaUsa[[#This Row],[CANTIDADSOLICITADA]]</f>
        <v>546</v>
      </c>
      <c r="J663" t="s">
        <v>196</v>
      </c>
      <c r="K663" t="s">
        <v>213</v>
      </c>
    </row>
    <row r="664" spans="1:11" x14ac:dyDescent="0.35">
      <c r="A664">
        <v>10499</v>
      </c>
      <c r="B664" t="s">
        <v>20</v>
      </c>
      <c r="C664" s="1">
        <v>35528</v>
      </c>
      <c r="D664" t="s">
        <v>102</v>
      </c>
      <c r="E664" t="s">
        <v>17</v>
      </c>
      <c r="F664" t="s">
        <v>93</v>
      </c>
      <c r="G664">
        <v>59.28</v>
      </c>
      <c r="H664">
        <v>20</v>
      </c>
      <c r="I664">
        <f>EmpresaUsa[[#This Row],[PRECIO]]*EmpresaUsa[[#This Row],[CANTIDADSOLICITADA]]</f>
        <v>1185.5999999999999</v>
      </c>
      <c r="J664" t="s">
        <v>201</v>
      </c>
      <c r="K664" t="s">
        <v>214</v>
      </c>
    </row>
    <row r="665" spans="1:11" x14ac:dyDescent="0.35">
      <c r="A665">
        <v>10499</v>
      </c>
      <c r="B665" t="s">
        <v>20</v>
      </c>
      <c r="C665" s="1">
        <v>35528</v>
      </c>
      <c r="D665" t="s">
        <v>102</v>
      </c>
      <c r="E665" t="s">
        <v>31</v>
      </c>
      <c r="F665" t="s">
        <v>38</v>
      </c>
      <c r="G665">
        <v>26</v>
      </c>
      <c r="H665">
        <v>25</v>
      </c>
      <c r="I665">
        <f>EmpresaUsa[[#This Row],[PRECIO]]*EmpresaUsa[[#This Row],[CANTIDADSOLICITADA]]</f>
        <v>650</v>
      </c>
      <c r="J665" t="s">
        <v>201</v>
      </c>
      <c r="K665" t="s">
        <v>215</v>
      </c>
    </row>
    <row r="666" spans="1:11" x14ac:dyDescent="0.35">
      <c r="A666">
        <v>10500</v>
      </c>
      <c r="B666" t="s">
        <v>15</v>
      </c>
      <c r="C666" s="1">
        <v>35529</v>
      </c>
      <c r="D666" t="s">
        <v>150</v>
      </c>
      <c r="E666" t="s">
        <v>24</v>
      </c>
      <c r="F666" t="s">
        <v>103</v>
      </c>
      <c r="G666">
        <v>20.149999999999999</v>
      </c>
      <c r="H666">
        <v>12</v>
      </c>
      <c r="I666">
        <f>EmpresaUsa[[#This Row],[PRECIO]]*EmpresaUsa[[#This Row],[CANTIDADSOLICITADA]]</f>
        <v>241.79999999999998</v>
      </c>
      <c r="J666" t="s">
        <v>194</v>
      </c>
      <c r="K666" t="s">
        <v>216</v>
      </c>
    </row>
    <row r="667" spans="1:11" x14ac:dyDescent="0.35">
      <c r="A667">
        <v>10500</v>
      </c>
      <c r="B667" t="s">
        <v>15</v>
      </c>
      <c r="C667" s="1">
        <v>35529</v>
      </c>
      <c r="D667" t="s">
        <v>150</v>
      </c>
      <c r="E667" t="s">
        <v>17</v>
      </c>
      <c r="F667" t="s">
        <v>93</v>
      </c>
      <c r="G667">
        <v>59.28</v>
      </c>
      <c r="H667">
        <v>8</v>
      </c>
      <c r="I667">
        <f>EmpresaUsa[[#This Row],[PRECIO]]*EmpresaUsa[[#This Row],[CANTIDADSOLICITADA]]</f>
        <v>474.24</v>
      </c>
      <c r="J667" t="s">
        <v>199</v>
      </c>
      <c r="K667" t="s">
        <v>217</v>
      </c>
    </row>
    <row r="668" spans="1:11" x14ac:dyDescent="0.35">
      <c r="A668">
        <v>10501</v>
      </c>
      <c r="B668" t="s">
        <v>44</v>
      </c>
      <c r="C668" s="1">
        <v>35529</v>
      </c>
      <c r="D668" t="s">
        <v>178</v>
      </c>
      <c r="E668" t="s">
        <v>41</v>
      </c>
      <c r="F668" t="s">
        <v>110</v>
      </c>
      <c r="G668">
        <v>9.6850000000000005</v>
      </c>
      <c r="H668">
        <v>20</v>
      </c>
      <c r="I668">
        <f>EmpresaUsa[[#This Row],[PRECIO]]*EmpresaUsa[[#This Row],[CANTIDADSOLICITADA]]</f>
        <v>193.70000000000002</v>
      </c>
      <c r="J668" t="s">
        <v>194</v>
      </c>
      <c r="K668" t="s">
        <v>218</v>
      </c>
    </row>
    <row r="669" spans="1:11" x14ac:dyDescent="0.35">
      <c r="A669">
        <v>10502</v>
      </c>
      <c r="B669" t="s">
        <v>73</v>
      </c>
      <c r="C669" s="1">
        <v>35530</v>
      </c>
      <c r="D669" t="s">
        <v>133</v>
      </c>
      <c r="E669" t="s">
        <v>22</v>
      </c>
      <c r="F669" t="s">
        <v>164</v>
      </c>
      <c r="G669">
        <v>12.35</v>
      </c>
      <c r="H669">
        <v>21</v>
      </c>
      <c r="I669">
        <f>EmpresaUsa[[#This Row],[PRECIO]]*EmpresaUsa[[#This Row],[CANTIDADSOLICITADA]]</f>
        <v>259.34999999999997</v>
      </c>
      <c r="J669" t="s">
        <v>196</v>
      </c>
      <c r="K669" t="s">
        <v>219</v>
      </c>
    </row>
    <row r="670" spans="1:11" x14ac:dyDescent="0.35">
      <c r="A670">
        <v>10502</v>
      </c>
      <c r="B670" t="s">
        <v>73</v>
      </c>
      <c r="C670" s="1">
        <v>35530</v>
      </c>
      <c r="D670" t="s">
        <v>133</v>
      </c>
      <c r="E670" t="s">
        <v>41</v>
      </c>
      <c r="F670" t="s">
        <v>51</v>
      </c>
      <c r="G670">
        <v>42.64</v>
      </c>
      <c r="H670">
        <v>6</v>
      </c>
      <c r="I670">
        <f>EmpresaUsa[[#This Row],[PRECIO]]*EmpresaUsa[[#This Row],[CANTIDADSOLICITADA]]</f>
        <v>255.84</v>
      </c>
      <c r="J670" t="s">
        <v>196</v>
      </c>
      <c r="K670" t="s">
        <v>220</v>
      </c>
    </row>
    <row r="671" spans="1:11" x14ac:dyDescent="0.35">
      <c r="A671">
        <v>10502</v>
      </c>
      <c r="B671" t="s">
        <v>73</v>
      </c>
      <c r="C671" s="1">
        <v>35530</v>
      </c>
      <c r="D671" t="s">
        <v>133</v>
      </c>
      <c r="E671" t="s">
        <v>36</v>
      </c>
      <c r="F671" t="s">
        <v>104</v>
      </c>
      <c r="G671">
        <v>18.2</v>
      </c>
      <c r="H671">
        <v>30</v>
      </c>
      <c r="I671">
        <f>EmpresaUsa[[#This Row],[PRECIO]]*EmpresaUsa[[#This Row],[CANTIDADSOLICITADA]]</f>
        <v>546</v>
      </c>
      <c r="J671" t="s">
        <v>199</v>
      </c>
      <c r="K671" t="s">
        <v>221</v>
      </c>
    </row>
    <row r="672" spans="1:11" x14ac:dyDescent="0.35">
      <c r="A672">
        <v>10503</v>
      </c>
      <c r="B672" t="s">
        <v>15</v>
      </c>
      <c r="C672" s="1">
        <v>35531</v>
      </c>
      <c r="D672" t="s">
        <v>120</v>
      </c>
      <c r="E672" t="s">
        <v>17</v>
      </c>
      <c r="F672" t="s">
        <v>18</v>
      </c>
      <c r="G672">
        <v>30.225000000000001</v>
      </c>
      <c r="H672">
        <v>70</v>
      </c>
      <c r="I672">
        <f>EmpresaUsa[[#This Row],[PRECIO]]*EmpresaUsa[[#This Row],[CANTIDADSOLICITADA]]</f>
        <v>2115.75</v>
      </c>
      <c r="J672" t="s">
        <v>196</v>
      </c>
      <c r="K672" t="s">
        <v>222</v>
      </c>
    </row>
    <row r="673" spans="1:11" x14ac:dyDescent="0.35">
      <c r="A673">
        <v>10503</v>
      </c>
      <c r="B673" t="s">
        <v>15</v>
      </c>
      <c r="C673" s="1">
        <v>35531</v>
      </c>
      <c r="D673" t="s">
        <v>120</v>
      </c>
      <c r="E673" t="s">
        <v>24</v>
      </c>
      <c r="F673" t="s">
        <v>25</v>
      </c>
      <c r="G673">
        <v>27.364999999999998</v>
      </c>
      <c r="H673">
        <v>20</v>
      </c>
      <c r="I673">
        <f>EmpresaUsa[[#This Row],[PRECIO]]*EmpresaUsa[[#This Row],[CANTIDADSOLICITADA]]</f>
        <v>547.29999999999995</v>
      </c>
      <c r="J673" t="s">
        <v>209</v>
      </c>
      <c r="K673" t="s">
        <v>223</v>
      </c>
    </row>
    <row r="674" spans="1:11" x14ac:dyDescent="0.35">
      <c r="A674">
        <v>10504</v>
      </c>
      <c r="B674" t="s">
        <v>20</v>
      </c>
      <c r="C674" s="1">
        <v>35531</v>
      </c>
      <c r="D674" t="s">
        <v>83</v>
      </c>
      <c r="E674" t="s">
        <v>36</v>
      </c>
      <c r="F674" t="s">
        <v>46</v>
      </c>
      <c r="G674">
        <v>24.7</v>
      </c>
      <c r="H674">
        <v>12</v>
      </c>
      <c r="I674">
        <f>EmpresaUsa[[#This Row],[PRECIO]]*EmpresaUsa[[#This Row],[CANTIDADSOLICITADA]]</f>
        <v>296.39999999999998</v>
      </c>
      <c r="J674" t="s">
        <v>201</v>
      </c>
      <c r="K674" t="s">
        <v>224</v>
      </c>
    </row>
    <row r="675" spans="1:11" x14ac:dyDescent="0.35">
      <c r="A675">
        <v>10504</v>
      </c>
      <c r="B675" t="s">
        <v>20</v>
      </c>
      <c r="C675" s="1">
        <v>35531</v>
      </c>
      <c r="D675" t="s">
        <v>83</v>
      </c>
      <c r="E675" t="s">
        <v>31</v>
      </c>
      <c r="F675" t="s">
        <v>60</v>
      </c>
      <c r="G675">
        <v>13</v>
      </c>
      <c r="H675">
        <v>12</v>
      </c>
      <c r="I675">
        <f>EmpresaUsa[[#This Row],[PRECIO]]*EmpresaUsa[[#This Row],[CANTIDADSOLICITADA]]</f>
        <v>156</v>
      </c>
      <c r="J675" t="s">
        <v>199</v>
      </c>
      <c r="K675" t="s">
        <v>225</v>
      </c>
    </row>
    <row r="676" spans="1:11" x14ac:dyDescent="0.35">
      <c r="A676">
        <v>10504</v>
      </c>
      <c r="B676" t="s">
        <v>20</v>
      </c>
      <c r="C676" s="1">
        <v>35531</v>
      </c>
      <c r="D676" t="s">
        <v>83</v>
      </c>
      <c r="E676" t="s">
        <v>41</v>
      </c>
      <c r="F676" t="s">
        <v>51</v>
      </c>
      <c r="G676">
        <v>42.64</v>
      </c>
      <c r="H676">
        <v>10</v>
      </c>
      <c r="I676">
        <f>EmpresaUsa[[#This Row],[PRECIO]]*EmpresaUsa[[#This Row],[CANTIDADSOLICITADA]]</f>
        <v>426.4</v>
      </c>
      <c r="J676" t="s">
        <v>194</v>
      </c>
      <c r="K676" t="s">
        <v>226</v>
      </c>
    </row>
    <row r="677" spans="1:11" x14ac:dyDescent="0.35">
      <c r="A677">
        <v>10504</v>
      </c>
      <c r="B677" t="s">
        <v>20</v>
      </c>
      <c r="C677" s="1">
        <v>35531</v>
      </c>
      <c r="D677" t="s">
        <v>83</v>
      </c>
      <c r="E677" t="s">
        <v>24</v>
      </c>
      <c r="F677" t="s">
        <v>170</v>
      </c>
      <c r="G677">
        <v>37.049999999999997</v>
      </c>
      <c r="H677">
        <v>25</v>
      </c>
      <c r="I677">
        <f>EmpresaUsa[[#This Row],[PRECIO]]*EmpresaUsa[[#This Row],[CANTIDADSOLICITADA]]</f>
        <v>926.24999999999989</v>
      </c>
      <c r="J677" t="s">
        <v>194</v>
      </c>
      <c r="K677" t="s">
        <v>195</v>
      </c>
    </row>
    <row r="678" spans="1:11" x14ac:dyDescent="0.35">
      <c r="A678">
        <v>10505</v>
      </c>
      <c r="B678" t="s">
        <v>26</v>
      </c>
      <c r="C678" s="1">
        <v>35534</v>
      </c>
      <c r="D678" t="s">
        <v>143</v>
      </c>
      <c r="E678" t="s">
        <v>31</v>
      </c>
      <c r="F678" t="s">
        <v>63</v>
      </c>
      <c r="G678">
        <v>64.09</v>
      </c>
      <c r="H678">
        <v>3</v>
      </c>
      <c r="I678">
        <f>EmpresaUsa[[#This Row],[PRECIO]]*EmpresaUsa[[#This Row],[CANTIDADSOLICITADA]]</f>
        <v>192.27</v>
      </c>
      <c r="J678" t="s">
        <v>196</v>
      </c>
      <c r="K678" t="s">
        <v>197</v>
      </c>
    </row>
    <row r="679" spans="1:11" x14ac:dyDescent="0.35">
      <c r="A679">
        <v>10506</v>
      </c>
      <c r="B679" t="s">
        <v>44</v>
      </c>
      <c r="C679" s="1">
        <v>35535</v>
      </c>
      <c r="D679" t="s">
        <v>135</v>
      </c>
      <c r="E679" t="s">
        <v>31</v>
      </c>
      <c r="F679" t="s">
        <v>136</v>
      </c>
      <c r="G679">
        <v>18.2</v>
      </c>
      <c r="H679">
        <v>18</v>
      </c>
      <c r="I679">
        <f>EmpresaUsa[[#This Row],[PRECIO]]*EmpresaUsa[[#This Row],[CANTIDADSOLICITADA]]</f>
        <v>327.59999999999997</v>
      </c>
      <c r="J679" t="s">
        <v>196</v>
      </c>
      <c r="K679" t="s">
        <v>198</v>
      </c>
    </row>
    <row r="680" spans="1:11" x14ac:dyDescent="0.35">
      <c r="A680">
        <v>10506</v>
      </c>
      <c r="B680" t="s">
        <v>44</v>
      </c>
      <c r="C680" s="1">
        <v>35535</v>
      </c>
      <c r="D680" t="s">
        <v>135</v>
      </c>
      <c r="E680" t="s">
        <v>36</v>
      </c>
      <c r="F680" t="s">
        <v>64</v>
      </c>
      <c r="G680">
        <v>19.5</v>
      </c>
      <c r="H680">
        <v>14</v>
      </c>
      <c r="I680">
        <f>EmpresaUsa[[#This Row],[PRECIO]]*EmpresaUsa[[#This Row],[CANTIDADSOLICITADA]]</f>
        <v>273</v>
      </c>
      <c r="J680" t="s">
        <v>199</v>
      </c>
      <c r="K680" t="s">
        <v>200</v>
      </c>
    </row>
    <row r="681" spans="1:11" x14ac:dyDescent="0.35">
      <c r="A681">
        <v>10507</v>
      </c>
      <c r="B681" t="s">
        <v>112</v>
      </c>
      <c r="C681" s="1">
        <v>35535</v>
      </c>
      <c r="D681" t="s">
        <v>157</v>
      </c>
      <c r="E681" t="s">
        <v>36</v>
      </c>
      <c r="F681" t="s">
        <v>84</v>
      </c>
      <c r="G681">
        <v>59.8</v>
      </c>
      <c r="H681">
        <v>15</v>
      </c>
      <c r="I681">
        <f>EmpresaUsa[[#This Row],[PRECIO]]*EmpresaUsa[[#This Row],[CANTIDADSOLICITADA]]</f>
        <v>897</v>
      </c>
      <c r="J681" t="s">
        <v>201</v>
      </c>
      <c r="K681" t="s">
        <v>202</v>
      </c>
    </row>
    <row r="682" spans="1:11" x14ac:dyDescent="0.35">
      <c r="A682">
        <v>10507</v>
      </c>
      <c r="B682" t="s">
        <v>112</v>
      </c>
      <c r="C682" s="1">
        <v>35535</v>
      </c>
      <c r="D682" t="s">
        <v>157</v>
      </c>
      <c r="E682" t="s">
        <v>31</v>
      </c>
      <c r="F682" t="s">
        <v>166</v>
      </c>
      <c r="G682">
        <v>16.574999999999999</v>
      </c>
      <c r="H682">
        <v>15</v>
      </c>
      <c r="I682">
        <f>EmpresaUsa[[#This Row],[PRECIO]]*EmpresaUsa[[#This Row],[CANTIDADSOLICITADA]]</f>
        <v>248.625</v>
      </c>
      <c r="J682" t="s">
        <v>196</v>
      </c>
      <c r="K682" t="s">
        <v>203</v>
      </c>
    </row>
    <row r="683" spans="1:11" x14ac:dyDescent="0.35">
      <c r="A683">
        <v>10508</v>
      </c>
      <c r="B683" t="s">
        <v>55</v>
      </c>
      <c r="C683" s="1">
        <v>35536</v>
      </c>
      <c r="D683" t="s">
        <v>62</v>
      </c>
      <c r="E683" t="s">
        <v>22</v>
      </c>
      <c r="F683" t="s">
        <v>91</v>
      </c>
      <c r="G683">
        <v>7.8</v>
      </c>
      <c r="H683">
        <v>10</v>
      </c>
      <c r="I683">
        <f>EmpresaUsa[[#This Row],[PRECIO]]*EmpresaUsa[[#This Row],[CANTIDADSOLICITADA]]</f>
        <v>78</v>
      </c>
      <c r="J683" t="s">
        <v>204</v>
      </c>
      <c r="K683" t="s">
        <v>205</v>
      </c>
    </row>
    <row r="684" spans="1:11" x14ac:dyDescent="0.35">
      <c r="A684">
        <v>10508</v>
      </c>
      <c r="B684" t="s">
        <v>55</v>
      </c>
      <c r="C684" s="1">
        <v>35536</v>
      </c>
      <c r="D684" t="s">
        <v>62</v>
      </c>
      <c r="E684" t="s">
        <v>36</v>
      </c>
      <c r="F684" t="s">
        <v>37</v>
      </c>
      <c r="G684">
        <v>23.4</v>
      </c>
      <c r="H684">
        <v>10</v>
      </c>
      <c r="I684">
        <f>EmpresaUsa[[#This Row],[PRECIO]]*EmpresaUsa[[#This Row],[CANTIDADSOLICITADA]]</f>
        <v>234</v>
      </c>
      <c r="J684" t="s">
        <v>196</v>
      </c>
      <c r="K684" t="s">
        <v>206</v>
      </c>
    </row>
    <row r="685" spans="1:11" x14ac:dyDescent="0.35">
      <c r="A685">
        <v>10509</v>
      </c>
      <c r="B685" t="s">
        <v>20</v>
      </c>
      <c r="C685" s="1">
        <v>35537</v>
      </c>
      <c r="D685" t="s">
        <v>178</v>
      </c>
      <c r="E685" t="s">
        <v>17</v>
      </c>
      <c r="F685" t="s">
        <v>93</v>
      </c>
      <c r="G685">
        <v>59.28</v>
      </c>
      <c r="H685">
        <v>3</v>
      </c>
      <c r="I685">
        <f>EmpresaUsa[[#This Row],[PRECIO]]*EmpresaUsa[[#This Row],[CANTIDADSOLICITADA]]</f>
        <v>177.84</v>
      </c>
      <c r="J685" t="s">
        <v>196</v>
      </c>
      <c r="K685" t="s">
        <v>207</v>
      </c>
    </row>
    <row r="686" spans="1:11" x14ac:dyDescent="0.35">
      <c r="A686">
        <v>10510</v>
      </c>
      <c r="B686" t="s">
        <v>15</v>
      </c>
      <c r="C686" s="1">
        <v>35538</v>
      </c>
      <c r="D686" t="s">
        <v>137</v>
      </c>
      <c r="E686" t="s">
        <v>41</v>
      </c>
      <c r="F686" t="s">
        <v>82</v>
      </c>
      <c r="G686">
        <v>160.92699999999999</v>
      </c>
      <c r="H686">
        <v>36</v>
      </c>
      <c r="I686">
        <f>EmpresaUsa[[#This Row],[PRECIO]]*EmpresaUsa[[#This Row],[CANTIDADSOLICITADA]]</f>
        <v>5793.3719999999994</v>
      </c>
      <c r="J686" t="s">
        <v>201</v>
      </c>
      <c r="K686" t="s">
        <v>208</v>
      </c>
    </row>
    <row r="687" spans="1:11" x14ac:dyDescent="0.35">
      <c r="A687">
        <v>10510</v>
      </c>
      <c r="B687" t="s">
        <v>15</v>
      </c>
      <c r="C687" s="1">
        <v>35538</v>
      </c>
      <c r="D687" t="s">
        <v>137</v>
      </c>
      <c r="E687" t="s">
        <v>36</v>
      </c>
      <c r="F687" t="s">
        <v>99</v>
      </c>
      <c r="G687">
        <v>10.074999999999999</v>
      </c>
      <c r="H687">
        <v>36</v>
      </c>
      <c r="I687">
        <f>EmpresaUsa[[#This Row],[PRECIO]]*EmpresaUsa[[#This Row],[CANTIDADSOLICITADA]]</f>
        <v>362.7</v>
      </c>
      <c r="J687" t="s">
        <v>209</v>
      </c>
      <c r="K687" t="s">
        <v>210</v>
      </c>
    </row>
    <row r="688" spans="1:11" x14ac:dyDescent="0.35">
      <c r="A688">
        <v>10511</v>
      </c>
      <c r="B688" t="s">
        <v>20</v>
      </c>
      <c r="C688" s="1">
        <v>35538</v>
      </c>
      <c r="D688" t="s">
        <v>142</v>
      </c>
      <c r="E688" t="s">
        <v>24</v>
      </c>
      <c r="F688" t="s">
        <v>127</v>
      </c>
      <c r="G688">
        <v>28.6</v>
      </c>
      <c r="H688">
        <v>50</v>
      </c>
      <c r="I688">
        <f>EmpresaUsa[[#This Row],[PRECIO]]*EmpresaUsa[[#This Row],[CANTIDADSOLICITADA]]</f>
        <v>1430</v>
      </c>
      <c r="J688" t="s">
        <v>204</v>
      </c>
      <c r="K688" t="s">
        <v>211</v>
      </c>
    </row>
    <row r="689" spans="1:11" x14ac:dyDescent="0.35">
      <c r="A689">
        <v>10511</v>
      </c>
      <c r="B689" t="s">
        <v>20</v>
      </c>
      <c r="C689" s="1">
        <v>35538</v>
      </c>
      <c r="D689" t="s">
        <v>142</v>
      </c>
      <c r="E689" t="s">
        <v>17</v>
      </c>
      <c r="F689" t="s">
        <v>69</v>
      </c>
      <c r="G689">
        <v>39</v>
      </c>
      <c r="H689">
        <v>50</v>
      </c>
      <c r="I689">
        <f>EmpresaUsa[[#This Row],[PRECIO]]*EmpresaUsa[[#This Row],[CANTIDADSOLICITADA]]</f>
        <v>1950</v>
      </c>
      <c r="J689" t="s">
        <v>204</v>
      </c>
      <c r="K689" t="s">
        <v>212</v>
      </c>
    </row>
    <row r="690" spans="1:11" x14ac:dyDescent="0.35">
      <c r="A690">
        <v>10511</v>
      </c>
      <c r="B690" t="s">
        <v>20</v>
      </c>
      <c r="C690" s="1">
        <v>35538</v>
      </c>
      <c r="D690" t="s">
        <v>142</v>
      </c>
      <c r="E690" t="s">
        <v>24</v>
      </c>
      <c r="F690" t="s">
        <v>148</v>
      </c>
      <c r="G690">
        <v>52</v>
      </c>
      <c r="H690">
        <v>10</v>
      </c>
      <c r="I690">
        <f>EmpresaUsa[[#This Row],[PRECIO]]*EmpresaUsa[[#This Row],[CANTIDADSOLICITADA]]</f>
        <v>520</v>
      </c>
      <c r="J690" t="s">
        <v>196</v>
      </c>
      <c r="K690" t="s">
        <v>213</v>
      </c>
    </row>
    <row r="691" spans="1:11" x14ac:dyDescent="0.35">
      <c r="A691">
        <v>10512</v>
      </c>
      <c r="B691" t="s">
        <v>112</v>
      </c>
      <c r="C691" s="1">
        <v>35541</v>
      </c>
      <c r="D691" t="s">
        <v>149</v>
      </c>
      <c r="E691" t="s">
        <v>36</v>
      </c>
      <c r="F691" t="s">
        <v>40</v>
      </c>
      <c r="G691">
        <v>5.85</v>
      </c>
      <c r="H691">
        <v>10</v>
      </c>
      <c r="I691">
        <f>EmpresaUsa[[#This Row],[PRECIO]]*EmpresaUsa[[#This Row],[CANTIDADSOLICITADA]]</f>
        <v>58.5</v>
      </c>
      <c r="J691" t="s">
        <v>201</v>
      </c>
      <c r="K691" t="s">
        <v>214</v>
      </c>
    </row>
    <row r="692" spans="1:11" x14ac:dyDescent="0.35">
      <c r="A692">
        <v>10512</v>
      </c>
      <c r="B692" t="s">
        <v>112</v>
      </c>
      <c r="C692" s="1">
        <v>35541</v>
      </c>
      <c r="D692" t="s">
        <v>149</v>
      </c>
      <c r="E692" t="s">
        <v>22</v>
      </c>
      <c r="F692" t="s">
        <v>108</v>
      </c>
      <c r="G692">
        <v>15.6</v>
      </c>
      <c r="H692">
        <v>9</v>
      </c>
      <c r="I692">
        <f>EmpresaUsa[[#This Row],[PRECIO]]*EmpresaUsa[[#This Row],[CANTIDADSOLICITADA]]</f>
        <v>140.4</v>
      </c>
      <c r="J692" t="s">
        <v>201</v>
      </c>
      <c r="K692" t="s">
        <v>215</v>
      </c>
    </row>
    <row r="693" spans="1:11" x14ac:dyDescent="0.35">
      <c r="A693">
        <v>10512</v>
      </c>
      <c r="B693" t="s">
        <v>112</v>
      </c>
      <c r="C693" s="1">
        <v>35541</v>
      </c>
      <c r="D693" t="s">
        <v>149</v>
      </c>
      <c r="E693" t="s">
        <v>31</v>
      </c>
      <c r="F693" t="s">
        <v>144</v>
      </c>
      <c r="G693">
        <v>12.35</v>
      </c>
      <c r="H693">
        <v>6</v>
      </c>
      <c r="I693">
        <f>EmpresaUsa[[#This Row],[PRECIO]]*EmpresaUsa[[#This Row],[CANTIDADSOLICITADA]]</f>
        <v>74.099999999999994</v>
      </c>
      <c r="J693" t="s">
        <v>194</v>
      </c>
      <c r="K693" t="s">
        <v>216</v>
      </c>
    </row>
    <row r="694" spans="1:11" x14ac:dyDescent="0.35">
      <c r="A694">
        <v>10512</v>
      </c>
      <c r="B694" t="s">
        <v>112</v>
      </c>
      <c r="C694" s="1">
        <v>35541</v>
      </c>
      <c r="D694" t="s">
        <v>149</v>
      </c>
      <c r="E694" t="s">
        <v>10</v>
      </c>
      <c r="F694" t="s">
        <v>34</v>
      </c>
      <c r="G694">
        <v>44.2</v>
      </c>
      <c r="H694">
        <v>12</v>
      </c>
      <c r="I694">
        <f>EmpresaUsa[[#This Row],[PRECIO]]*EmpresaUsa[[#This Row],[CANTIDADSOLICITADA]]</f>
        <v>530.40000000000009</v>
      </c>
      <c r="J694" t="s">
        <v>199</v>
      </c>
      <c r="K694" t="s">
        <v>217</v>
      </c>
    </row>
    <row r="695" spans="1:11" x14ac:dyDescent="0.35">
      <c r="A695">
        <v>10513</v>
      </c>
      <c r="B695" t="s">
        <v>112</v>
      </c>
      <c r="C695" s="1">
        <v>35542</v>
      </c>
      <c r="D695" t="s">
        <v>122</v>
      </c>
      <c r="E695" t="s">
        <v>31</v>
      </c>
      <c r="F695" t="s">
        <v>60</v>
      </c>
      <c r="G695">
        <v>13</v>
      </c>
      <c r="H695">
        <v>40</v>
      </c>
      <c r="I695">
        <f>EmpresaUsa[[#This Row],[PRECIO]]*EmpresaUsa[[#This Row],[CANTIDADSOLICITADA]]</f>
        <v>520</v>
      </c>
      <c r="J695" t="s">
        <v>194</v>
      </c>
      <c r="K695" t="s">
        <v>218</v>
      </c>
    </row>
    <row r="696" spans="1:11" x14ac:dyDescent="0.35">
      <c r="A696">
        <v>10513</v>
      </c>
      <c r="B696" t="s">
        <v>112</v>
      </c>
      <c r="C696" s="1">
        <v>35542</v>
      </c>
      <c r="D696" t="s">
        <v>122</v>
      </c>
      <c r="E696" t="s">
        <v>10</v>
      </c>
      <c r="F696" t="s">
        <v>58</v>
      </c>
      <c r="G696">
        <v>41.6</v>
      </c>
      <c r="H696">
        <v>50</v>
      </c>
      <c r="I696">
        <f>EmpresaUsa[[#This Row],[PRECIO]]*EmpresaUsa[[#This Row],[CANTIDADSOLICITADA]]</f>
        <v>2080</v>
      </c>
      <c r="J696" t="s">
        <v>196</v>
      </c>
      <c r="K696" t="s">
        <v>219</v>
      </c>
    </row>
    <row r="697" spans="1:11" x14ac:dyDescent="0.35">
      <c r="A697">
        <v>10513</v>
      </c>
      <c r="B697" t="s">
        <v>112</v>
      </c>
      <c r="C697" s="1">
        <v>35542</v>
      </c>
      <c r="D697" t="s">
        <v>122</v>
      </c>
      <c r="E697" t="s">
        <v>24</v>
      </c>
      <c r="F697" t="s">
        <v>170</v>
      </c>
      <c r="G697">
        <v>37.049999999999997</v>
      </c>
      <c r="H697">
        <v>15</v>
      </c>
      <c r="I697">
        <f>EmpresaUsa[[#This Row],[PRECIO]]*EmpresaUsa[[#This Row],[CANTIDADSOLICITADA]]</f>
        <v>555.75</v>
      </c>
      <c r="J697" t="s">
        <v>196</v>
      </c>
      <c r="K697" t="s">
        <v>220</v>
      </c>
    </row>
    <row r="698" spans="1:11" x14ac:dyDescent="0.35">
      <c r="A698">
        <v>10514</v>
      </c>
      <c r="B698" t="s">
        <v>26</v>
      </c>
      <c r="C698" s="1">
        <v>35542</v>
      </c>
      <c r="D698" t="s">
        <v>56</v>
      </c>
      <c r="E698" t="s">
        <v>31</v>
      </c>
      <c r="F698" t="s">
        <v>32</v>
      </c>
      <c r="G698">
        <v>105.3</v>
      </c>
      <c r="H698">
        <v>39</v>
      </c>
      <c r="I698">
        <f>EmpresaUsa[[#This Row],[PRECIO]]*EmpresaUsa[[#This Row],[CANTIDADSOLICITADA]]</f>
        <v>4106.7</v>
      </c>
      <c r="J698" t="s">
        <v>199</v>
      </c>
      <c r="K698" t="s">
        <v>221</v>
      </c>
    </row>
    <row r="699" spans="1:11" x14ac:dyDescent="0.35">
      <c r="A699">
        <v>10514</v>
      </c>
      <c r="B699" t="s">
        <v>26</v>
      </c>
      <c r="C699" s="1">
        <v>35542</v>
      </c>
      <c r="D699" t="s">
        <v>56</v>
      </c>
      <c r="E699" t="s">
        <v>17</v>
      </c>
      <c r="F699" t="s">
        <v>93</v>
      </c>
      <c r="G699">
        <v>59.28</v>
      </c>
      <c r="H699">
        <v>35</v>
      </c>
      <c r="I699">
        <f>EmpresaUsa[[#This Row],[PRECIO]]*EmpresaUsa[[#This Row],[CANTIDADSOLICITADA]]</f>
        <v>2074.8000000000002</v>
      </c>
      <c r="J699" t="s">
        <v>196</v>
      </c>
      <c r="K699" t="s">
        <v>222</v>
      </c>
    </row>
    <row r="700" spans="1:11" x14ac:dyDescent="0.35">
      <c r="A700">
        <v>10514</v>
      </c>
      <c r="B700" t="s">
        <v>26</v>
      </c>
      <c r="C700" s="1">
        <v>35542</v>
      </c>
      <c r="D700" t="s">
        <v>56</v>
      </c>
      <c r="E700" t="s">
        <v>12</v>
      </c>
      <c r="F700" t="s">
        <v>70</v>
      </c>
      <c r="G700">
        <v>49.4</v>
      </c>
      <c r="H700">
        <v>70</v>
      </c>
      <c r="I700">
        <f>EmpresaUsa[[#This Row],[PRECIO]]*EmpresaUsa[[#This Row],[CANTIDADSOLICITADA]]</f>
        <v>3458</v>
      </c>
      <c r="J700" t="s">
        <v>209</v>
      </c>
      <c r="K700" t="s">
        <v>223</v>
      </c>
    </row>
    <row r="701" spans="1:11" x14ac:dyDescent="0.35">
      <c r="A701">
        <v>10514</v>
      </c>
      <c r="B701" t="s">
        <v>26</v>
      </c>
      <c r="C701" s="1">
        <v>35542</v>
      </c>
      <c r="D701" t="s">
        <v>56</v>
      </c>
      <c r="E701" t="s">
        <v>24</v>
      </c>
      <c r="F701" t="s">
        <v>25</v>
      </c>
      <c r="G701">
        <v>27.364999999999998</v>
      </c>
      <c r="H701">
        <v>39</v>
      </c>
      <c r="I701">
        <f>EmpresaUsa[[#This Row],[PRECIO]]*EmpresaUsa[[#This Row],[CANTIDADSOLICITADA]]</f>
        <v>1067.2349999999999</v>
      </c>
      <c r="J701" t="s">
        <v>201</v>
      </c>
      <c r="K701" t="s">
        <v>224</v>
      </c>
    </row>
    <row r="702" spans="1:11" x14ac:dyDescent="0.35">
      <c r="A702">
        <v>10514</v>
      </c>
      <c r="B702" t="s">
        <v>26</v>
      </c>
      <c r="C702" s="1">
        <v>35542</v>
      </c>
      <c r="D702" t="s">
        <v>56</v>
      </c>
      <c r="E702" t="s">
        <v>36</v>
      </c>
      <c r="F702" t="s">
        <v>99</v>
      </c>
      <c r="G702">
        <v>10.074999999999999</v>
      </c>
      <c r="H702">
        <v>50</v>
      </c>
      <c r="I702">
        <f>EmpresaUsa[[#This Row],[PRECIO]]*EmpresaUsa[[#This Row],[CANTIDADSOLICITADA]]</f>
        <v>503.74999999999994</v>
      </c>
      <c r="J702" t="s">
        <v>199</v>
      </c>
      <c r="K702" t="s">
        <v>225</v>
      </c>
    </row>
    <row r="703" spans="1:11" x14ac:dyDescent="0.35">
      <c r="A703">
        <v>10515</v>
      </c>
      <c r="B703" t="s">
        <v>73</v>
      </c>
      <c r="C703" s="1">
        <v>35543</v>
      </c>
      <c r="D703" t="s">
        <v>86</v>
      </c>
      <c r="E703" t="s">
        <v>41</v>
      </c>
      <c r="F703" t="s">
        <v>171</v>
      </c>
      <c r="G703">
        <v>126.1</v>
      </c>
      <c r="H703">
        <v>16</v>
      </c>
      <c r="I703">
        <f>EmpresaUsa[[#This Row],[PRECIO]]*EmpresaUsa[[#This Row],[CANTIDADSOLICITADA]]</f>
        <v>2017.6</v>
      </c>
      <c r="J703" t="s">
        <v>194</v>
      </c>
      <c r="K703" t="s">
        <v>226</v>
      </c>
    </row>
    <row r="704" spans="1:11" x14ac:dyDescent="0.35">
      <c r="A704">
        <v>10515</v>
      </c>
      <c r="B704" t="s">
        <v>73</v>
      </c>
      <c r="C704" s="1">
        <v>35543</v>
      </c>
      <c r="D704" t="s">
        <v>86</v>
      </c>
      <c r="E704" t="s">
        <v>31</v>
      </c>
      <c r="F704" t="s">
        <v>47</v>
      </c>
      <c r="G704">
        <v>22.684999999999999</v>
      </c>
      <c r="H704">
        <v>50</v>
      </c>
      <c r="I704">
        <f>EmpresaUsa[[#This Row],[PRECIO]]*EmpresaUsa[[#This Row],[CANTIDADSOLICITADA]]</f>
        <v>1134.25</v>
      </c>
      <c r="J704" t="s">
        <v>194</v>
      </c>
      <c r="K704" t="s">
        <v>195</v>
      </c>
    </row>
    <row r="705" spans="1:11" x14ac:dyDescent="0.35">
      <c r="A705">
        <v>10515</v>
      </c>
      <c r="B705" t="s">
        <v>73</v>
      </c>
      <c r="C705" s="1">
        <v>35543</v>
      </c>
      <c r="D705" t="s">
        <v>86</v>
      </c>
      <c r="E705" t="s">
        <v>31</v>
      </c>
      <c r="F705" t="s">
        <v>54</v>
      </c>
      <c r="G705">
        <v>57.07</v>
      </c>
      <c r="H705">
        <v>120</v>
      </c>
      <c r="I705">
        <f>EmpresaUsa[[#This Row],[PRECIO]]*EmpresaUsa[[#This Row],[CANTIDADSOLICITADA]]</f>
        <v>6848.4</v>
      </c>
      <c r="J705" t="s">
        <v>196</v>
      </c>
      <c r="K705" t="s">
        <v>197</v>
      </c>
    </row>
    <row r="706" spans="1:11" x14ac:dyDescent="0.35">
      <c r="A706">
        <v>10515</v>
      </c>
      <c r="B706" t="s">
        <v>73</v>
      </c>
      <c r="C706" s="1">
        <v>35543</v>
      </c>
      <c r="D706" t="s">
        <v>86</v>
      </c>
      <c r="E706" t="s">
        <v>10</v>
      </c>
      <c r="F706" t="s">
        <v>33</v>
      </c>
      <c r="G706">
        <v>3.25</v>
      </c>
      <c r="H706">
        <v>16</v>
      </c>
      <c r="I706">
        <f>EmpresaUsa[[#This Row],[PRECIO]]*EmpresaUsa[[#This Row],[CANTIDADSOLICITADA]]</f>
        <v>52</v>
      </c>
      <c r="J706" t="s">
        <v>196</v>
      </c>
      <c r="K706" t="s">
        <v>198</v>
      </c>
    </row>
    <row r="707" spans="1:11" x14ac:dyDescent="0.35">
      <c r="A707">
        <v>10515</v>
      </c>
      <c r="B707" t="s">
        <v>73</v>
      </c>
      <c r="C707" s="1">
        <v>35543</v>
      </c>
      <c r="D707" t="s">
        <v>86</v>
      </c>
      <c r="E707" t="s">
        <v>10</v>
      </c>
      <c r="F707" t="s">
        <v>34</v>
      </c>
      <c r="G707">
        <v>44.2</v>
      </c>
      <c r="H707">
        <v>84</v>
      </c>
      <c r="I707">
        <f>EmpresaUsa[[#This Row],[PRECIO]]*EmpresaUsa[[#This Row],[CANTIDADSOLICITADA]]</f>
        <v>3712.8</v>
      </c>
      <c r="J707" t="s">
        <v>199</v>
      </c>
      <c r="K707" t="s">
        <v>200</v>
      </c>
    </row>
    <row r="708" spans="1:11" x14ac:dyDescent="0.35">
      <c r="A708">
        <v>10516</v>
      </c>
      <c r="B708" t="s">
        <v>73</v>
      </c>
      <c r="C708" s="1">
        <v>35544</v>
      </c>
      <c r="D708" t="s">
        <v>120</v>
      </c>
      <c r="E708" t="s">
        <v>22</v>
      </c>
      <c r="F708" t="s">
        <v>118</v>
      </c>
      <c r="G708">
        <v>81.25</v>
      </c>
      <c r="H708">
        <v>25</v>
      </c>
      <c r="I708">
        <f>EmpresaUsa[[#This Row],[PRECIO]]*EmpresaUsa[[#This Row],[CANTIDADSOLICITADA]]</f>
        <v>2031.25</v>
      </c>
      <c r="J708" t="s">
        <v>201</v>
      </c>
      <c r="K708" t="s">
        <v>202</v>
      </c>
    </row>
    <row r="709" spans="1:11" x14ac:dyDescent="0.35">
      <c r="A709">
        <v>10516</v>
      </c>
      <c r="B709" t="s">
        <v>73</v>
      </c>
      <c r="C709" s="1">
        <v>35544</v>
      </c>
      <c r="D709" t="s">
        <v>120</v>
      </c>
      <c r="E709" t="s">
        <v>22</v>
      </c>
      <c r="F709" t="s">
        <v>23</v>
      </c>
      <c r="G709">
        <v>12.545</v>
      </c>
      <c r="H709">
        <v>80</v>
      </c>
      <c r="I709">
        <f>EmpresaUsa[[#This Row],[PRECIO]]*EmpresaUsa[[#This Row],[CANTIDADSOLICITADA]]</f>
        <v>1003.6</v>
      </c>
      <c r="J709" t="s">
        <v>196</v>
      </c>
      <c r="K709" t="s">
        <v>203</v>
      </c>
    </row>
    <row r="710" spans="1:11" x14ac:dyDescent="0.35">
      <c r="A710">
        <v>10516</v>
      </c>
      <c r="B710" t="s">
        <v>73</v>
      </c>
      <c r="C710" s="1">
        <v>35544</v>
      </c>
      <c r="D710" t="s">
        <v>120</v>
      </c>
      <c r="E710" t="s">
        <v>12</v>
      </c>
      <c r="F710" t="s">
        <v>13</v>
      </c>
      <c r="G710">
        <v>18.2</v>
      </c>
      <c r="H710">
        <v>20</v>
      </c>
      <c r="I710">
        <f>EmpresaUsa[[#This Row],[PRECIO]]*EmpresaUsa[[#This Row],[CANTIDADSOLICITADA]]</f>
        <v>364</v>
      </c>
      <c r="J710" t="s">
        <v>204</v>
      </c>
      <c r="K710" t="s">
        <v>205</v>
      </c>
    </row>
    <row r="711" spans="1:11" x14ac:dyDescent="0.35">
      <c r="A711">
        <v>10517</v>
      </c>
      <c r="B711" t="s">
        <v>26</v>
      </c>
      <c r="C711" s="1">
        <v>35544</v>
      </c>
      <c r="D711" t="s">
        <v>179</v>
      </c>
      <c r="E711" t="s">
        <v>12</v>
      </c>
      <c r="F711" t="s">
        <v>134</v>
      </c>
      <c r="G711">
        <v>9.1</v>
      </c>
      <c r="H711">
        <v>6</v>
      </c>
      <c r="I711">
        <f>EmpresaUsa[[#This Row],[PRECIO]]*EmpresaUsa[[#This Row],[CANTIDADSOLICITADA]]</f>
        <v>54.599999999999994</v>
      </c>
      <c r="J711" t="s">
        <v>196</v>
      </c>
      <c r="K711" t="s">
        <v>206</v>
      </c>
    </row>
    <row r="712" spans="1:11" x14ac:dyDescent="0.35">
      <c r="A712">
        <v>10517</v>
      </c>
      <c r="B712" t="s">
        <v>26</v>
      </c>
      <c r="C712" s="1">
        <v>35544</v>
      </c>
      <c r="D712" t="s">
        <v>179</v>
      </c>
      <c r="E712" t="s">
        <v>10</v>
      </c>
      <c r="F712" t="s">
        <v>49</v>
      </c>
      <c r="G712">
        <v>71.5</v>
      </c>
      <c r="H712">
        <v>4</v>
      </c>
      <c r="I712">
        <f>EmpresaUsa[[#This Row],[PRECIO]]*EmpresaUsa[[#This Row],[CANTIDADSOLICITADA]]</f>
        <v>286</v>
      </c>
      <c r="J712" t="s">
        <v>196</v>
      </c>
      <c r="K712" t="s">
        <v>207</v>
      </c>
    </row>
    <row r="713" spans="1:11" x14ac:dyDescent="0.35">
      <c r="A713">
        <v>10517</v>
      </c>
      <c r="B713" t="s">
        <v>26</v>
      </c>
      <c r="C713" s="1">
        <v>35544</v>
      </c>
      <c r="D713" t="s">
        <v>179</v>
      </c>
      <c r="E713" t="s">
        <v>36</v>
      </c>
      <c r="F713" t="s">
        <v>64</v>
      </c>
      <c r="G713">
        <v>19.5</v>
      </c>
      <c r="H713">
        <v>6</v>
      </c>
      <c r="I713">
        <f>EmpresaUsa[[#This Row],[PRECIO]]*EmpresaUsa[[#This Row],[CANTIDADSOLICITADA]]</f>
        <v>117</v>
      </c>
      <c r="J713" t="s">
        <v>201</v>
      </c>
      <c r="K713" t="s">
        <v>208</v>
      </c>
    </row>
    <row r="714" spans="1:11" x14ac:dyDescent="0.35">
      <c r="A714">
        <v>10518</v>
      </c>
      <c r="B714" t="s">
        <v>20</v>
      </c>
      <c r="C714" s="1">
        <v>35545</v>
      </c>
      <c r="D714" t="s">
        <v>90</v>
      </c>
      <c r="E714" t="s">
        <v>36</v>
      </c>
      <c r="F714" t="s">
        <v>40</v>
      </c>
      <c r="G714">
        <v>5.85</v>
      </c>
      <c r="H714">
        <v>5</v>
      </c>
      <c r="I714">
        <f>EmpresaUsa[[#This Row],[PRECIO]]*EmpresaUsa[[#This Row],[CANTIDADSOLICITADA]]</f>
        <v>29.25</v>
      </c>
      <c r="J714" t="s">
        <v>209</v>
      </c>
      <c r="K714" t="s">
        <v>210</v>
      </c>
    </row>
    <row r="715" spans="1:11" x14ac:dyDescent="0.35">
      <c r="A715">
        <v>10518</v>
      </c>
      <c r="B715" t="s">
        <v>20</v>
      </c>
      <c r="C715" s="1">
        <v>35545</v>
      </c>
      <c r="D715" t="s">
        <v>90</v>
      </c>
      <c r="E715" t="s">
        <v>36</v>
      </c>
      <c r="F715" t="s">
        <v>140</v>
      </c>
      <c r="G715">
        <v>342.55</v>
      </c>
      <c r="H715">
        <v>15</v>
      </c>
      <c r="I715">
        <f>EmpresaUsa[[#This Row],[PRECIO]]*EmpresaUsa[[#This Row],[CANTIDADSOLICITADA]]</f>
        <v>5138.25</v>
      </c>
      <c r="J715" t="s">
        <v>204</v>
      </c>
      <c r="K715" t="s">
        <v>211</v>
      </c>
    </row>
    <row r="716" spans="1:11" x14ac:dyDescent="0.35">
      <c r="A716">
        <v>10518</v>
      </c>
      <c r="B716" t="s">
        <v>20</v>
      </c>
      <c r="C716" s="1">
        <v>35545</v>
      </c>
      <c r="D716" t="s">
        <v>90</v>
      </c>
      <c r="E716" t="s">
        <v>24</v>
      </c>
      <c r="F716" t="s">
        <v>95</v>
      </c>
      <c r="G716">
        <v>25.285</v>
      </c>
      <c r="H716">
        <v>9</v>
      </c>
      <c r="I716">
        <f>EmpresaUsa[[#This Row],[PRECIO]]*EmpresaUsa[[#This Row],[CANTIDADSOLICITADA]]</f>
        <v>227.565</v>
      </c>
      <c r="J716" t="s">
        <v>204</v>
      </c>
      <c r="K716" t="s">
        <v>212</v>
      </c>
    </row>
    <row r="717" spans="1:11" x14ac:dyDescent="0.35">
      <c r="A717">
        <v>10519</v>
      </c>
      <c r="B717" t="s">
        <v>15</v>
      </c>
      <c r="C717" s="1">
        <v>35548</v>
      </c>
      <c r="D717" t="s">
        <v>39</v>
      </c>
      <c r="E717" t="s">
        <v>22</v>
      </c>
      <c r="F717" t="s">
        <v>87</v>
      </c>
      <c r="G717">
        <v>40.299999999999997</v>
      </c>
      <c r="H717">
        <v>16</v>
      </c>
      <c r="I717">
        <f>EmpresaUsa[[#This Row],[PRECIO]]*EmpresaUsa[[#This Row],[CANTIDADSOLICITADA]]</f>
        <v>644.79999999999995</v>
      </c>
      <c r="J717" t="s">
        <v>196</v>
      </c>
      <c r="K717" t="s">
        <v>213</v>
      </c>
    </row>
    <row r="718" spans="1:11" x14ac:dyDescent="0.35">
      <c r="A718">
        <v>10519</v>
      </c>
      <c r="B718" t="s">
        <v>15</v>
      </c>
      <c r="C718" s="1">
        <v>35548</v>
      </c>
      <c r="D718" t="s">
        <v>39</v>
      </c>
      <c r="E718" t="s">
        <v>12</v>
      </c>
      <c r="F718" t="s">
        <v>70</v>
      </c>
      <c r="G718">
        <v>49.4</v>
      </c>
      <c r="H718">
        <v>40</v>
      </c>
      <c r="I718">
        <f>EmpresaUsa[[#This Row],[PRECIO]]*EmpresaUsa[[#This Row],[CANTIDADSOLICITADA]]</f>
        <v>1976</v>
      </c>
      <c r="J718" t="s">
        <v>201</v>
      </c>
      <c r="K718" t="s">
        <v>214</v>
      </c>
    </row>
    <row r="719" spans="1:11" x14ac:dyDescent="0.35">
      <c r="A719">
        <v>10519</v>
      </c>
      <c r="B719" t="s">
        <v>15</v>
      </c>
      <c r="C719" s="1">
        <v>35548</v>
      </c>
      <c r="D719" t="s">
        <v>39</v>
      </c>
      <c r="E719" t="s">
        <v>10</v>
      </c>
      <c r="F719" t="s">
        <v>34</v>
      </c>
      <c r="G719">
        <v>44.2</v>
      </c>
      <c r="H719">
        <v>10</v>
      </c>
      <c r="I719">
        <f>EmpresaUsa[[#This Row],[PRECIO]]*EmpresaUsa[[#This Row],[CANTIDADSOLICITADA]]</f>
        <v>442</v>
      </c>
      <c r="J719" t="s">
        <v>201</v>
      </c>
      <c r="K719" t="s">
        <v>215</v>
      </c>
    </row>
    <row r="720" spans="1:11" x14ac:dyDescent="0.35">
      <c r="A720">
        <v>10520</v>
      </c>
      <c r="B720" t="s">
        <v>112</v>
      </c>
      <c r="C720" s="1">
        <v>35549</v>
      </c>
      <c r="D720" t="s">
        <v>163</v>
      </c>
      <c r="E720" t="s">
        <v>36</v>
      </c>
      <c r="F720" t="s">
        <v>40</v>
      </c>
      <c r="G720">
        <v>5.85</v>
      </c>
      <c r="H720">
        <v>8</v>
      </c>
      <c r="I720">
        <f>EmpresaUsa[[#This Row],[PRECIO]]*EmpresaUsa[[#This Row],[CANTIDADSOLICITADA]]</f>
        <v>46.8</v>
      </c>
      <c r="J720" t="s">
        <v>194</v>
      </c>
      <c r="K720" t="s">
        <v>216</v>
      </c>
    </row>
    <row r="721" spans="1:11" x14ac:dyDescent="0.35">
      <c r="A721">
        <v>10520</v>
      </c>
      <c r="B721" t="s">
        <v>112</v>
      </c>
      <c r="C721" s="1">
        <v>35549</v>
      </c>
      <c r="D721" t="s">
        <v>163</v>
      </c>
      <c r="E721" t="s">
        <v>41</v>
      </c>
      <c r="F721" t="s">
        <v>51</v>
      </c>
      <c r="G721">
        <v>42.64</v>
      </c>
      <c r="H721">
        <v>5</v>
      </c>
      <c r="I721">
        <f>EmpresaUsa[[#This Row],[PRECIO]]*EmpresaUsa[[#This Row],[CANTIDADSOLICITADA]]</f>
        <v>213.2</v>
      </c>
      <c r="J721" t="s">
        <v>199</v>
      </c>
      <c r="K721" t="s">
        <v>217</v>
      </c>
    </row>
    <row r="722" spans="1:11" x14ac:dyDescent="0.35">
      <c r="A722">
        <v>10521</v>
      </c>
      <c r="B722" t="s">
        <v>67</v>
      </c>
      <c r="C722" s="1">
        <v>35549</v>
      </c>
      <c r="D722" t="s">
        <v>180</v>
      </c>
      <c r="E722" t="s">
        <v>36</v>
      </c>
      <c r="F722" t="s">
        <v>66</v>
      </c>
      <c r="G722">
        <v>23.4</v>
      </c>
      <c r="H722">
        <v>3</v>
      </c>
      <c r="I722">
        <f>EmpresaUsa[[#This Row],[PRECIO]]*EmpresaUsa[[#This Row],[CANTIDADSOLICITADA]]</f>
        <v>70.199999999999989</v>
      </c>
      <c r="J722" t="s">
        <v>194</v>
      </c>
      <c r="K722" t="s">
        <v>218</v>
      </c>
    </row>
    <row r="723" spans="1:11" x14ac:dyDescent="0.35">
      <c r="A723">
        <v>10521</v>
      </c>
      <c r="B723" t="s">
        <v>67</v>
      </c>
      <c r="C723" s="1">
        <v>35549</v>
      </c>
      <c r="D723" t="s">
        <v>180</v>
      </c>
      <c r="E723" t="s">
        <v>22</v>
      </c>
      <c r="F723" t="s">
        <v>23</v>
      </c>
      <c r="G723">
        <v>12.545</v>
      </c>
      <c r="H723">
        <v>10</v>
      </c>
      <c r="I723">
        <f>EmpresaUsa[[#This Row],[PRECIO]]*EmpresaUsa[[#This Row],[CANTIDADSOLICITADA]]</f>
        <v>125.45</v>
      </c>
      <c r="J723" t="s">
        <v>196</v>
      </c>
      <c r="K723" t="s">
        <v>219</v>
      </c>
    </row>
    <row r="724" spans="1:11" x14ac:dyDescent="0.35">
      <c r="A724">
        <v>10521</v>
      </c>
      <c r="B724" t="s">
        <v>67</v>
      </c>
      <c r="C724" s="1">
        <v>35549</v>
      </c>
      <c r="D724" t="s">
        <v>180</v>
      </c>
      <c r="E724" t="s">
        <v>31</v>
      </c>
      <c r="F724" t="s">
        <v>111</v>
      </c>
      <c r="G724">
        <v>16.25</v>
      </c>
      <c r="H724">
        <v>6</v>
      </c>
      <c r="I724">
        <f>EmpresaUsa[[#This Row],[PRECIO]]*EmpresaUsa[[#This Row],[CANTIDADSOLICITADA]]</f>
        <v>97.5</v>
      </c>
      <c r="J724" t="s">
        <v>196</v>
      </c>
      <c r="K724" t="s">
        <v>220</v>
      </c>
    </row>
    <row r="725" spans="1:11" x14ac:dyDescent="0.35">
      <c r="A725">
        <v>10522</v>
      </c>
      <c r="B725" t="s">
        <v>20</v>
      </c>
      <c r="C725" s="1">
        <v>35550</v>
      </c>
      <c r="D725" t="s">
        <v>98</v>
      </c>
      <c r="E725" t="s">
        <v>36</v>
      </c>
      <c r="F725" t="s">
        <v>105</v>
      </c>
      <c r="G725">
        <v>23.4</v>
      </c>
      <c r="H725">
        <v>40</v>
      </c>
      <c r="I725">
        <f>EmpresaUsa[[#This Row],[PRECIO]]*EmpresaUsa[[#This Row],[CANTIDADSOLICITADA]]</f>
        <v>936</v>
      </c>
      <c r="J725" t="s">
        <v>199</v>
      </c>
      <c r="K725" t="s">
        <v>221</v>
      </c>
    </row>
    <row r="726" spans="1:11" x14ac:dyDescent="0.35">
      <c r="A726">
        <v>10522</v>
      </c>
      <c r="B726" t="s">
        <v>20</v>
      </c>
      <c r="C726" s="1">
        <v>35550</v>
      </c>
      <c r="D726" t="s">
        <v>98</v>
      </c>
      <c r="E726" t="s">
        <v>24</v>
      </c>
      <c r="F726" t="s">
        <v>148</v>
      </c>
      <c r="G726">
        <v>52</v>
      </c>
      <c r="H726">
        <v>24</v>
      </c>
      <c r="I726">
        <f>EmpresaUsa[[#This Row],[PRECIO]]*EmpresaUsa[[#This Row],[CANTIDADSOLICITADA]]</f>
        <v>1248</v>
      </c>
      <c r="J726" t="s">
        <v>196</v>
      </c>
      <c r="K726" t="s">
        <v>222</v>
      </c>
    </row>
    <row r="727" spans="1:11" x14ac:dyDescent="0.35">
      <c r="A727">
        <v>10522</v>
      </c>
      <c r="B727" t="s">
        <v>20</v>
      </c>
      <c r="C727" s="1">
        <v>35550</v>
      </c>
      <c r="D727" t="s">
        <v>98</v>
      </c>
      <c r="E727" t="s">
        <v>22</v>
      </c>
      <c r="F727" t="s">
        <v>71</v>
      </c>
      <c r="G727">
        <v>33.656999999999996</v>
      </c>
      <c r="H727">
        <v>20</v>
      </c>
      <c r="I727">
        <f>EmpresaUsa[[#This Row],[PRECIO]]*EmpresaUsa[[#This Row],[CANTIDADSOLICITADA]]</f>
        <v>673.13999999999987</v>
      </c>
      <c r="J727" t="s">
        <v>209</v>
      </c>
      <c r="K727" t="s">
        <v>223</v>
      </c>
    </row>
    <row r="728" spans="1:11" x14ac:dyDescent="0.35">
      <c r="A728">
        <v>10522</v>
      </c>
      <c r="B728" t="s">
        <v>20</v>
      </c>
      <c r="C728" s="1">
        <v>35550</v>
      </c>
      <c r="D728" t="s">
        <v>98</v>
      </c>
      <c r="E728" t="s">
        <v>22</v>
      </c>
      <c r="F728" t="s">
        <v>79</v>
      </c>
      <c r="G728">
        <v>23.92</v>
      </c>
      <c r="H728">
        <v>25</v>
      </c>
      <c r="I728">
        <f>EmpresaUsa[[#This Row],[PRECIO]]*EmpresaUsa[[#This Row],[CANTIDADSOLICITADA]]</f>
        <v>598</v>
      </c>
      <c r="J728" t="s">
        <v>201</v>
      </c>
      <c r="K728" t="s">
        <v>224</v>
      </c>
    </row>
    <row r="729" spans="1:11" x14ac:dyDescent="0.35">
      <c r="A729">
        <v>10523</v>
      </c>
      <c r="B729" t="s">
        <v>112</v>
      </c>
      <c r="C729" s="1">
        <v>35551</v>
      </c>
      <c r="D729" t="s">
        <v>154</v>
      </c>
      <c r="E729" t="s">
        <v>41</v>
      </c>
      <c r="F729" t="s">
        <v>75</v>
      </c>
      <c r="G729">
        <v>50.7</v>
      </c>
      <c r="H729">
        <v>25</v>
      </c>
      <c r="I729">
        <f>EmpresaUsa[[#This Row],[PRECIO]]*EmpresaUsa[[#This Row],[CANTIDADSOLICITADA]]</f>
        <v>1267.5</v>
      </c>
      <c r="J729" t="s">
        <v>199</v>
      </c>
      <c r="K729" t="s">
        <v>225</v>
      </c>
    </row>
    <row r="730" spans="1:11" x14ac:dyDescent="0.35">
      <c r="A730">
        <v>10523</v>
      </c>
      <c r="B730" t="s">
        <v>112</v>
      </c>
      <c r="C730" s="1">
        <v>35551</v>
      </c>
      <c r="D730" t="s">
        <v>154</v>
      </c>
      <c r="E730" t="s">
        <v>31</v>
      </c>
      <c r="F730" t="s">
        <v>32</v>
      </c>
      <c r="G730">
        <v>105.3</v>
      </c>
      <c r="H730">
        <v>15</v>
      </c>
      <c r="I730">
        <f>EmpresaUsa[[#This Row],[PRECIO]]*EmpresaUsa[[#This Row],[CANTIDADSOLICITADA]]</f>
        <v>1579.5</v>
      </c>
      <c r="J730" t="s">
        <v>194</v>
      </c>
      <c r="K730" t="s">
        <v>226</v>
      </c>
    </row>
    <row r="731" spans="1:11" x14ac:dyDescent="0.35">
      <c r="A731">
        <v>10523</v>
      </c>
      <c r="B731" t="s">
        <v>112</v>
      </c>
      <c r="C731" s="1">
        <v>35551</v>
      </c>
      <c r="D731" t="s">
        <v>154</v>
      </c>
      <c r="E731" t="s">
        <v>22</v>
      </c>
      <c r="F731" t="s">
        <v>61</v>
      </c>
      <c r="G731">
        <v>33.799999999999997</v>
      </c>
      <c r="H731">
        <v>18</v>
      </c>
      <c r="I731">
        <f>EmpresaUsa[[#This Row],[PRECIO]]*EmpresaUsa[[#This Row],[CANTIDADSOLICITADA]]</f>
        <v>608.4</v>
      </c>
      <c r="J731" t="s">
        <v>194</v>
      </c>
      <c r="K731" t="s">
        <v>195</v>
      </c>
    </row>
    <row r="732" spans="1:11" x14ac:dyDescent="0.35">
      <c r="A732">
        <v>10523</v>
      </c>
      <c r="B732" t="s">
        <v>112</v>
      </c>
      <c r="C732" s="1">
        <v>35551</v>
      </c>
      <c r="D732" t="s">
        <v>154</v>
      </c>
      <c r="E732" t="s">
        <v>22</v>
      </c>
      <c r="F732" t="s">
        <v>23</v>
      </c>
      <c r="G732">
        <v>12.545</v>
      </c>
      <c r="H732">
        <v>6</v>
      </c>
      <c r="I732">
        <f>EmpresaUsa[[#This Row],[PRECIO]]*EmpresaUsa[[#This Row],[CANTIDADSOLICITADA]]</f>
        <v>75.27</v>
      </c>
      <c r="J732" t="s">
        <v>196</v>
      </c>
      <c r="K732" t="s">
        <v>197</v>
      </c>
    </row>
    <row r="733" spans="1:11" x14ac:dyDescent="0.35">
      <c r="A733">
        <v>10524</v>
      </c>
      <c r="B733" t="s">
        <v>55</v>
      </c>
      <c r="C733" s="1">
        <v>35551</v>
      </c>
      <c r="D733" t="s">
        <v>94</v>
      </c>
      <c r="E733" t="s">
        <v>22</v>
      </c>
      <c r="F733" t="s">
        <v>87</v>
      </c>
      <c r="G733">
        <v>40.299999999999997</v>
      </c>
      <c r="H733">
        <v>2</v>
      </c>
      <c r="I733">
        <f>EmpresaUsa[[#This Row],[PRECIO]]*EmpresaUsa[[#This Row],[CANTIDADSOLICITADA]]</f>
        <v>80.599999999999994</v>
      </c>
      <c r="J733" t="s">
        <v>196</v>
      </c>
      <c r="K733" t="s">
        <v>198</v>
      </c>
    </row>
    <row r="734" spans="1:11" x14ac:dyDescent="0.35">
      <c r="A734">
        <v>10524</v>
      </c>
      <c r="B734" t="s">
        <v>55</v>
      </c>
      <c r="C734" s="1">
        <v>35551</v>
      </c>
      <c r="D734" t="s">
        <v>94</v>
      </c>
      <c r="E734" t="s">
        <v>22</v>
      </c>
      <c r="F734" t="s">
        <v>71</v>
      </c>
      <c r="G734">
        <v>33.656999999999996</v>
      </c>
      <c r="H734">
        <v>10</v>
      </c>
      <c r="I734">
        <f>EmpresaUsa[[#This Row],[PRECIO]]*EmpresaUsa[[#This Row],[CANTIDADSOLICITADA]]</f>
        <v>336.56999999999994</v>
      </c>
      <c r="J734" t="s">
        <v>199</v>
      </c>
      <c r="K734" t="s">
        <v>200</v>
      </c>
    </row>
    <row r="735" spans="1:11" x14ac:dyDescent="0.35">
      <c r="A735">
        <v>10524</v>
      </c>
      <c r="B735" t="s">
        <v>55</v>
      </c>
      <c r="C735" s="1">
        <v>35551</v>
      </c>
      <c r="D735" t="s">
        <v>94</v>
      </c>
      <c r="E735" t="s">
        <v>36</v>
      </c>
      <c r="F735" t="s">
        <v>84</v>
      </c>
      <c r="G735">
        <v>59.8</v>
      </c>
      <c r="H735">
        <v>60</v>
      </c>
      <c r="I735">
        <f>EmpresaUsa[[#This Row],[PRECIO]]*EmpresaUsa[[#This Row],[CANTIDADSOLICITADA]]</f>
        <v>3588</v>
      </c>
      <c r="J735" t="s">
        <v>201</v>
      </c>
      <c r="K735" t="s">
        <v>202</v>
      </c>
    </row>
    <row r="736" spans="1:11" x14ac:dyDescent="0.35">
      <c r="A736">
        <v>10524</v>
      </c>
      <c r="B736" t="s">
        <v>55</v>
      </c>
      <c r="C736" s="1">
        <v>35551</v>
      </c>
      <c r="D736" t="s">
        <v>94</v>
      </c>
      <c r="E736" t="s">
        <v>41</v>
      </c>
      <c r="F736" t="s">
        <v>110</v>
      </c>
      <c r="G736">
        <v>9.6850000000000005</v>
      </c>
      <c r="H736">
        <v>15</v>
      </c>
      <c r="I736">
        <f>EmpresaUsa[[#This Row],[PRECIO]]*EmpresaUsa[[#This Row],[CANTIDADSOLICITADA]]</f>
        <v>145.27500000000001</v>
      </c>
      <c r="J736" t="s">
        <v>196</v>
      </c>
      <c r="K736" t="s">
        <v>203</v>
      </c>
    </row>
    <row r="737" spans="1:11" x14ac:dyDescent="0.35">
      <c r="A737">
        <v>10525</v>
      </c>
      <c r="B737" t="s">
        <v>55</v>
      </c>
      <c r="C737" s="1">
        <v>35552</v>
      </c>
      <c r="D737" t="s">
        <v>142</v>
      </c>
      <c r="E737" t="s">
        <v>22</v>
      </c>
      <c r="F737" t="s">
        <v>48</v>
      </c>
      <c r="G737">
        <v>24.7</v>
      </c>
      <c r="H737">
        <v>30</v>
      </c>
      <c r="I737">
        <f>EmpresaUsa[[#This Row],[PRECIO]]*EmpresaUsa[[#This Row],[CANTIDADSOLICITADA]]</f>
        <v>741</v>
      </c>
      <c r="J737" t="s">
        <v>204</v>
      </c>
      <c r="K737" t="s">
        <v>205</v>
      </c>
    </row>
    <row r="738" spans="1:11" x14ac:dyDescent="0.35">
      <c r="A738">
        <v>10525</v>
      </c>
      <c r="B738" t="s">
        <v>55</v>
      </c>
      <c r="C738" s="1">
        <v>35552</v>
      </c>
      <c r="D738" t="s">
        <v>142</v>
      </c>
      <c r="E738" t="s">
        <v>22</v>
      </c>
      <c r="F738" t="s">
        <v>79</v>
      </c>
      <c r="G738">
        <v>23.92</v>
      </c>
      <c r="H738">
        <v>15</v>
      </c>
      <c r="I738">
        <f>EmpresaUsa[[#This Row],[PRECIO]]*EmpresaUsa[[#This Row],[CANTIDADSOLICITADA]]</f>
        <v>358.8</v>
      </c>
      <c r="J738" t="s">
        <v>196</v>
      </c>
      <c r="K738" t="s">
        <v>206</v>
      </c>
    </row>
    <row r="739" spans="1:11" x14ac:dyDescent="0.35">
      <c r="A739">
        <v>10526</v>
      </c>
      <c r="B739" t="s">
        <v>20</v>
      </c>
      <c r="C739" s="1">
        <v>35555</v>
      </c>
      <c r="D739" t="s">
        <v>76</v>
      </c>
      <c r="E739" t="s">
        <v>36</v>
      </c>
      <c r="F739" t="s">
        <v>105</v>
      </c>
      <c r="G739">
        <v>23.4</v>
      </c>
      <c r="H739">
        <v>8</v>
      </c>
      <c r="I739">
        <f>EmpresaUsa[[#This Row],[PRECIO]]*EmpresaUsa[[#This Row],[CANTIDADSOLICITADA]]</f>
        <v>187.2</v>
      </c>
      <c r="J739" t="s">
        <v>196</v>
      </c>
      <c r="K739" t="s">
        <v>207</v>
      </c>
    </row>
    <row r="740" spans="1:11" x14ac:dyDescent="0.35">
      <c r="A740">
        <v>10526</v>
      </c>
      <c r="B740" t="s">
        <v>20</v>
      </c>
      <c r="C740" s="1">
        <v>35555</v>
      </c>
      <c r="D740" t="s">
        <v>76</v>
      </c>
      <c r="E740" t="s">
        <v>22</v>
      </c>
      <c r="F740" t="s">
        <v>91</v>
      </c>
      <c r="G740">
        <v>7.8</v>
      </c>
      <c r="H740">
        <v>10</v>
      </c>
      <c r="I740">
        <f>EmpresaUsa[[#This Row],[PRECIO]]*EmpresaUsa[[#This Row],[CANTIDADSOLICITADA]]</f>
        <v>78</v>
      </c>
      <c r="J740" t="s">
        <v>201</v>
      </c>
      <c r="K740" t="s">
        <v>208</v>
      </c>
    </row>
    <row r="741" spans="1:11" x14ac:dyDescent="0.35">
      <c r="A741">
        <v>10526</v>
      </c>
      <c r="B741" t="s">
        <v>20</v>
      </c>
      <c r="C741" s="1">
        <v>35555</v>
      </c>
      <c r="D741" t="s">
        <v>76</v>
      </c>
      <c r="E741" t="s">
        <v>12</v>
      </c>
      <c r="F741" t="s">
        <v>70</v>
      </c>
      <c r="G741">
        <v>49.4</v>
      </c>
      <c r="H741">
        <v>30</v>
      </c>
      <c r="I741">
        <f>EmpresaUsa[[#This Row],[PRECIO]]*EmpresaUsa[[#This Row],[CANTIDADSOLICITADA]]</f>
        <v>1482</v>
      </c>
      <c r="J741" t="s">
        <v>209</v>
      </c>
      <c r="K741" t="s">
        <v>210</v>
      </c>
    </row>
    <row r="742" spans="1:11" x14ac:dyDescent="0.35">
      <c r="A742">
        <v>10527</v>
      </c>
      <c r="B742" t="s">
        <v>112</v>
      </c>
      <c r="C742" s="1">
        <v>35555</v>
      </c>
      <c r="D742" t="s">
        <v>86</v>
      </c>
      <c r="E742" t="s">
        <v>24</v>
      </c>
      <c r="F742" t="s">
        <v>127</v>
      </c>
      <c r="G742">
        <v>28.6</v>
      </c>
      <c r="H742">
        <v>50</v>
      </c>
      <c r="I742">
        <f>EmpresaUsa[[#This Row],[PRECIO]]*EmpresaUsa[[#This Row],[CANTIDADSOLICITADA]]</f>
        <v>1430</v>
      </c>
      <c r="J742" t="s">
        <v>204</v>
      </c>
      <c r="K742" t="s">
        <v>211</v>
      </c>
    </row>
    <row r="743" spans="1:11" x14ac:dyDescent="0.35">
      <c r="A743">
        <v>10527</v>
      </c>
      <c r="B743" t="s">
        <v>112</v>
      </c>
      <c r="C743" s="1">
        <v>35555</v>
      </c>
      <c r="D743" t="s">
        <v>86</v>
      </c>
      <c r="E743" t="s">
        <v>22</v>
      </c>
      <c r="F743" t="s">
        <v>48</v>
      </c>
      <c r="G743">
        <v>24.7</v>
      </c>
      <c r="H743">
        <v>30</v>
      </c>
      <c r="I743">
        <f>EmpresaUsa[[#This Row],[PRECIO]]*EmpresaUsa[[#This Row],[CANTIDADSOLICITADA]]</f>
        <v>741</v>
      </c>
      <c r="J743" t="s">
        <v>204</v>
      </c>
      <c r="K743" t="s">
        <v>212</v>
      </c>
    </row>
    <row r="744" spans="1:11" x14ac:dyDescent="0.35">
      <c r="A744">
        <v>10528</v>
      </c>
      <c r="B744" t="s">
        <v>15</v>
      </c>
      <c r="C744" s="1">
        <v>35556</v>
      </c>
      <c r="D744" t="s">
        <v>181</v>
      </c>
      <c r="E744" t="s">
        <v>10</v>
      </c>
      <c r="F744" t="s">
        <v>11</v>
      </c>
      <c r="G744">
        <v>27.3</v>
      </c>
      <c r="H744">
        <v>3</v>
      </c>
      <c r="I744">
        <f>EmpresaUsa[[#This Row],[PRECIO]]*EmpresaUsa[[#This Row],[CANTIDADSOLICITADA]]</f>
        <v>81.900000000000006</v>
      </c>
      <c r="J744" t="s">
        <v>196</v>
      </c>
      <c r="K744" t="s">
        <v>213</v>
      </c>
    </row>
    <row r="745" spans="1:11" x14ac:dyDescent="0.35">
      <c r="A745">
        <v>10528</v>
      </c>
      <c r="B745" t="s">
        <v>15</v>
      </c>
      <c r="C745" s="1">
        <v>35556</v>
      </c>
      <c r="D745" t="s">
        <v>181</v>
      </c>
      <c r="E745" t="s">
        <v>10</v>
      </c>
      <c r="F745" t="s">
        <v>33</v>
      </c>
      <c r="G745">
        <v>3.25</v>
      </c>
      <c r="H745">
        <v>8</v>
      </c>
      <c r="I745">
        <f>EmpresaUsa[[#This Row],[PRECIO]]*EmpresaUsa[[#This Row],[CANTIDADSOLICITADA]]</f>
        <v>26</v>
      </c>
      <c r="J745" t="s">
        <v>201</v>
      </c>
      <c r="K745" t="s">
        <v>214</v>
      </c>
    </row>
    <row r="746" spans="1:11" x14ac:dyDescent="0.35">
      <c r="A746">
        <v>10528</v>
      </c>
      <c r="B746" t="s">
        <v>15</v>
      </c>
      <c r="C746" s="1">
        <v>35556</v>
      </c>
      <c r="D746" t="s">
        <v>181</v>
      </c>
      <c r="E746" t="s">
        <v>10</v>
      </c>
      <c r="F746" t="s">
        <v>14</v>
      </c>
      <c r="G746">
        <v>45.24</v>
      </c>
      <c r="H746">
        <v>9</v>
      </c>
      <c r="I746">
        <f>EmpresaUsa[[#This Row],[PRECIO]]*EmpresaUsa[[#This Row],[CANTIDADSOLICITADA]]</f>
        <v>407.16</v>
      </c>
      <c r="J746" t="s">
        <v>201</v>
      </c>
      <c r="K746" t="s">
        <v>215</v>
      </c>
    </row>
    <row r="747" spans="1:11" x14ac:dyDescent="0.35">
      <c r="A747">
        <v>10529</v>
      </c>
      <c r="B747" t="s">
        <v>8</v>
      </c>
      <c r="C747" s="1">
        <v>35557</v>
      </c>
      <c r="D747" t="s">
        <v>182</v>
      </c>
      <c r="E747" t="s">
        <v>41</v>
      </c>
      <c r="F747" t="s">
        <v>42</v>
      </c>
      <c r="G747">
        <v>31.2</v>
      </c>
      <c r="H747">
        <v>14</v>
      </c>
      <c r="I747">
        <f>EmpresaUsa[[#This Row],[PRECIO]]*EmpresaUsa[[#This Row],[CANTIDADSOLICITADA]]</f>
        <v>436.8</v>
      </c>
      <c r="J747" t="s">
        <v>194</v>
      </c>
      <c r="K747" t="s">
        <v>216</v>
      </c>
    </row>
    <row r="748" spans="1:11" x14ac:dyDescent="0.35">
      <c r="A748">
        <v>10529</v>
      </c>
      <c r="B748" t="s">
        <v>8</v>
      </c>
      <c r="C748" s="1">
        <v>35557</v>
      </c>
      <c r="D748" t="s">
        <v>182</v>
      </c>
      <c r="E748" t="s">
        <v>31</v>
      </c>
      <c r="F748" t="s">
        <v>111</v>
      </c>
      <c r="G748">
        <v>16.25</v>
      </c>
      <c r="H748">
        <v>20</v>
      </c>
      <c r="I748">
        <f>EmpresaUsa[[#This Row],[PRECIO]]*EmpresaUsa[[#This Row],[CANTIDADSOLICITADA]]</f>
        <v>325</v>
      </c>
      <c r="J748" t="s">
        <v>199</v>
      </c>
      <c r="K748" t="s">
        <v>217</v>
      </c>
    </row>
    <row r="749" spans="1:11" x14ac:dyDescent="0.35">
      <c r="A749">
        <v>10529</v>
      </c>
      <c r="B749" t="s">
        <v>8</v>
      </c>
      <c r="C749" s="1">
        <v>35557</v>
      </c>
      <c r="D749" t="s">
        <v>182</v>
      </c>
      <c r="E749" t="s">
        <v>10</v>
      </c>
      <c r="F749" t="s">
        <v>119</v>
      </c>
      <c r="G749">
        <v>46.8</v>
      </c>
      <c r="H749">
        <v>10</v>
      </c>
      <c r="I749">
        <f>EmpresaUsa[[#This Row],[PRECIO]]*EmpresaUsa[[#This Row],[CANTIDADSOLICITADA]]</f>
        <v>468</v>
      </c>
      <c r="J749" t="s">
        <v>194</v>
      </c>
      <c r="K749" t="s">
        <v>218</v>
      </c>
    </row>
    <row r="750" spans="1:11" x14ac:dyDescent="0.35">
      <c r="A750">
        <v>10530</v>
      </c>
      <c r="B750" t="s">
        <v>26</v>
      </c>
      <c r="C750" s="1">
        <v>35558</v>
      </c>
      <c r="D750" t="s">
        <v>152</v>
      </c>
      <c r="E750" t="s">
        <v>41</v>
      </c>
      <c r="F750" t="s">
        <v>75</v>
      </c>
      <c r="G750">
        <v>50.7</v>
      </c>
      <c r="H750">
        <v>40</v>
      </c>
      <c r="I750">
        <f>EmpresaUsa[[#This Row],[PRECIO]]*EmpresaUsa[[#This Row],[CANTIDADSOLICITADA]]</f>
        <v>2028</v>
      </c>
      <c r="J750" t="s">
        <v>196</v>
      </c>
      <c r="K750" t="s">
        <v>219</v>
      </c>
    </row>
    <row r="751" spans="1:11" x14ac:dyDescent="0.35">
      <c r="A751">
        <v>10530</v>
      </c>
      <c r="B751" t="s">
        <v>26</v>
      </c>
      <c r="C751" s="1">
        <v>35558</v>
      </c>
      <c r="D751" t="s">
        <v>152</v>
      </c>
      <c r="E751" t="s">
        <v>36</v>
      </c>
      <c r="F751" t="s">
        <v>84</v>
      </c>
      <c r="G751">
        <v>59.8</v>
      </c>
      <c r="H751">
        <v>25</v>
      </c>
      <c r="I751">
        <f>EmpresaUsa[[#This Row],[PRECIO]]*EmpresaUsa[[#This Row],[CANTIDADSOLICITADA]]</f>
        <v>1495</v>
      </c>
      <c r="J751" t="s">
        <v>196</v>
      </c>
      <c r="K751" t="s">
        <v>220</v>
      </c>
    </row>
    <row r="752" spans="1:11" x14ac:dyDescent="0.35">
      <c r="A752">
        <v>10530</v>
      </c>
      <c r="B752" t="s">
        <v>26</v>
      </c>
      <c r="C752" s="1">
        <v>35558</v>
      </c>
      <c r="D752" t="s">
        <v>152</v>
      </c>
      <c r="E752" t="s">
        <v>24</v>
      </c>
      <c r="F752" t="s">
        <v>170</v>
      </c>
      <c r="G752">
        <v>37.049999999999997</v>
      </c>
      <c r="H752">
        <v>20</v>
      </c>
      <c r="I752">
        <f>EmpresaUsa[[#This Row],[PRECIO]]*EmpresaUsa[[#This Row],[CANTIDADSOLICITADA]]</f>
        <v>741</v>
      </c>
      <c r="J752" t="s">
        <v>199</v>
      </c>
      <c r="K752" t="s">
        <v>221</v>
      </c>
    </row>
    <row r="753" spans="1:11" x14ac:dyDescent="0.35">
      <c r="A753">
        <v>10530</v>
      </c>
      <c r="B753" t="s">
        <v>26</v>
      </c>
      <c r="C753" s="1">
        <v>35558</v>
      </c>
      <c r="D753" t="s">
        <v>152</v>
      </c>
      <c r="E753" t="s">
        <v>36</v>
      </c>
      <c r="F753" t="s">
        <v>80</v>
      </c>
      <c r="G753">
        <v>23.4</v>
      </c>
      <c r="H753">
        <v>50</v>
      </c>
      <c r="I753">
        <f>EmpresaUsa[[#This Row],[PRECIO]]*EmpresaUsa[[#This Row],[CANTIDADSOLICITADA]]</f>
        <v>1170</v>
      </c>
      <c r="J753" t="s">
        <v>196</v>
      </c>
      <c r="K753" t="s">
        <v>222</v>
      </c>
    </row>
    <row r="754" spans="1:11" x14ac:dyDescent="0.35">
      <c r="A754">
        <v>10531</v>
      </c>
      <c r="B754" t="s">
        <v>112</v>
      </c>
      <c r="C754" s="1">
        <v>35558</v>
      </c>
      <c r="D754" t="s">
        <v>169</v>
      </c>
      <c r="E754" t="s">
        <v>10</v>
      </c>
      <c r="F754" t="s">
        <v>49</v>
      </c>
      <c r="G754">
        <v>71.5</v>
      </c>
      <c r="H754">
        <v>2</v>
      </c>
      <c r="I754">
        <f>EmpresaUsa[[#This Row],[PRECIO]]*EmpresaUsa[[#This Row],[CANTIDADSOLICITADA]]</f>
        <v>143</v>
      </c>
      <c r="J754" t="s">
        <v>209</v>
      </c>
      <c r="K754" t="s">
        <v>223</v>
      </c>
    </row>
    <row r="755" spans="1:11" x14ac:dyDescent="0.35">
      <c r="A755">
        <v>10532</v>
      </c>
      <c r="B755" t="s">
        <v>112</v>
      </c>
      <c r="C755" s="1">
        <v>35559</v>
      </c>
      <c r="D755" t="s">
        <v>156</v>
      </c>
      <c r="E755" t="s">
        <v>22</v>
      </c>
      <c r="F755" t="s">
        <v>71</v>
      </c>
      <c r="G755">
        <v>33.656999999999996</v>
      </c>
      <c r="H755">
        <v>15</v>
      </c>
      <c r="I755">
        <f>EmpresaUsa[[#This Row],[PRECIO]]*EmpresaUsa[[#This Row],[CANTIDADSOLICITADA]]</f>
        <v>504.85499999999996</v>
      </c>
      <c r="J755" t="s">
        <v>201</v>
      </c>
      <c r="K755" t="s">
        <v>224</v>
      </c>
    </row>
    <row r="756" spans="1:11" x14ac:dyDescent="0.35">
      <c r="A756">
        <v>10532</v>
      </c>
      <c r="B756" t="s">
        <v>112</v>
      </c>
      <c r="C756" s="1">
        <v>35559</v>
      </c>
      <c r="D756" t="s">
        <v>156</v>
      </c>
      <c r="E756" t="s">
        <v>24</v>
      </c>
      <c r="F756" t="s">
        <v>121</v>
      </c>
      <c r="G756">
        <v>22.1</v>
      </c>
      <c r="H756">
        <v>24</v>
      </c>
      <c r="I756">
        <f>EmpresaUsa[[#This Row],[PRECIO]]*EmpresaUsa[[#This Row],[CANTIDADSOLICITADA]]</f>
        <v>530.40000000000009</v>
      </c>
      <c r="J756" t="s">
        <v>199</v>
      </c>
      <c r="K756" t="s">
        <v>225</v>
      </c>
    </row>
    <row r="757" spans="1:11" x14ac:dyDescent="0.35">
      <c r="A757">
        <v>10533</v>
      </c>
      <c r="B757" t="s">
        <v>67</v>
      </c>
      <c r="C757" s="1">
        <v>35562</v>
      </c>
      <c r="D757" t="s">
        <v>72</v>
      </c>
      <c r="E757" t="s">
        <v>24</v>
      </c>
      <c r="F757" t="s">
        <v>127</v>
      </c>
      <c r="G757">
        <v>28.6</v>
      </c>
      <c r="H757">
        <v>50</v>
      </c>
      <c r="I757">
        <f>EmpresaUsa[[#This Row],[PRECIO]]*EmpresaUsa[[#This Row],[CANTIDADSOLICITADA]]</f>
        <v>1430</v>
      </c>
      <c r="J757" t="s">
        <v>194</v>
      </c>
      <c r="K757" t="s">
        <v>226</v>
      </c>
    </row>
    <row r="758" spans="1:11" x14ac:dyDescent="0.35">
      <c r="A758">
        <v>10533</v>
      </c>
      <c r="B758" t="s">
        <v>67</v>
      </c>
      <c r="C758" s="1">
        <v>35562</v>
      </c>
      <c r="D758" t="s">
        <v>72</v>
      </c>
      <c r="E758" t="s">
        <v>10</v>
      </c>
      <c r="F758" t="s">
        <v>14</v>
      </c>
      <c r="G758">
        <v>45.24</v>
      </c>
      <c r="H758">
        <v>24</v>
      </c>
      <c r="I758">
        <f>EmpresaUsa[[#This Row],[PRECIO]]*EmpresaUsa[[#This Row],[CANTIDADSOLICITADA]]</f>
        <v>1085.76</v>
      </c>
      <c r="J758" t="s">
        <v>194</v>
      </c>
      <c r="K758" t="s">
        <v>195</v>
      </c>
    </row>
    <row r="759" spans="1:11" x14ac:dyDescent="0.35">
      <c r="A759">
        <v>10533</v>
      </c>
      <c r="B759" t="s">
        <v>67</v>
      </c>
      <c r="C759" s="1">
        <v>35562</v>
      </c>
      <c r="D759" t="s">
        <v>72</v>
      </c>
      <c r="E759" t="s">
        <v>22</v>
      </c>
      <c r="F759" t="s">
        <v>97</v>
      </c>
      <c r="G759">
        <v>19.5</v>
      </c>
      <c r="H759">
        <v>24</v>
      </c>
      <c r="I759">
        <f>EmpresaUsa[[#This Row],[PRECIO]]*EmpresaUsa[[#This Row],[CANTIDADSOLICITADA]]</f>
        <v>468</v>
      </c>
      <c r="J759" t="s">
        <v>196</v>
      </c>
      <c r="K759" t="s">
        <v>197</v>
      </c>
    </row>
    <row r="760" spans="1:11" x14ac:dyDescent="0.35">
      <c r="A760">
        <v>10534</v>
      </c>
      <c r="B760" t="s">
        <v>67</v>
      </c>
      <c r="C760" s="1">
        <v>35562</v>
      </c>
      <c r="D760" t="s">
        <v>98</v>
      </c>
      <c r="E760" t="s">
        <v>22</v>
      </c>
      <c r="F760" t="s">
        <v>71</v>
      </c>
      <c r="G760">
        <v>33.656999999999996</v>
      </c>
      <c r="H760">
        <v>10</v>
      </c>
      <c r="I760">
        <f>EmpresaUsa[[#This Row],[PRECIO]]*EmpresaUsa[[#This Row],[CANTIDADSOLICITADA]]</f>
        <v>336.56999999999994</v>
      </c>
      <c r="J760" t="s">
        <v>196</v>
      </c>
      <c r="K760" t="s">
        <v>198</v>
      </c>
    </row>
    <row r="761" spans="1:11" x14ac:dyDescent="0.35">
      <c r="A761">
        <v>10534</v>
      </c>
      <c r="B761" t="s">
        <v>67</v>
      </c>
      <c r="C761" s="1">
        <v>35562</v>
      </c>
      <c r="D761" t="s">
        <v>98</v>
      </c>
      <c r="E761" t="s">
        <v>22</v>
      </c>
      <c r="F761" t="s">
        <v>79</v>
      </c>
      <c r="G761">
        <v>23.92</v>
      </c>
      <c r="H761">
        <v>10</v>
      </c>
      <c r="I761">
        <f>EmpresaUsa[[#This Row],[PRECIO]]*EmpresaUsa[[#This Row],[CANTIDADSOLICITADA]]</f>
        <v>239.20000000000002</v>
      </c>
      <c r="J761" t="s">
        <v>199</v>
      </c>
      <c r="K761" t="s">
        <v>200</v>
      </c>
    </row>
    <row r="762" spans="1:11" x14ac:dyDescent="0.35">
      <c r="A762">
        <v>10534</v>
      </c>
      <c r="B762" t="s">
        <v>67</v>
      </c>
      <c r="C762" s="1">
        <v>35562</v>
      </c>
      <c r="D762" t="s">
        <v>98</v>
      </c>
      <c r="E762" t="s">
        <v>41</v>
      </c>
      <c r="F762" t="s">
        <v>110</v>
      </c>
      <c r="G762">
        <v>9.6850000000000005</v>
      </c>
      <c r="H762">
        <v>10</v>
      </c>
      <c r="I762">
        <f>EmpresaUsa[[#This Row],[PRECIO]]*EmpresaUsa[[#This Row],[CANTIDADSOLICITADA]]</f>
        <v>96.850000000000009</v>
      </c>
      <c r="J762" t="s">
        <v>201</v>
      </c>
      <c r="K762" t="s">
        <v>202</v>
      </c>
    </row>
    <row r="763" spans="1:11" x14ac:dyDescent="0.35">
      <c r="A763">
        <v>10535</v>
      </c>
      <c r="B763" t="s">
        <v>20</v>
      </c>
      <c r="C763" s="1">
        <v>35563</v>
      </c>
      <c r="D763" t="s">
        <v>157</v>
      </c>
      <c r="E763" t="s">
        <v>10</v>
      </c>
      <c r="F763" t="s">
        <v>11</v>
      </c>
      <c r="G763">
        <v>27.3</v>
      </c>
      <c r="H763">
        <v>50</v>
      </c>
      <c r="I763">
        <f>EmpresaUsa[[#This Row],[PRECIO]]*EmpresaUsa[[#This Row],[CANTIDADSOLICITADA]]</f>
        <v>1365</v>
      </c>
      <c r="J763" t="s">
        <v>196</v>
      </c>
      <c r="K763" t="s">
        <v>203</v>
      </c>
    </row>
    <row r="764" spans="1:11" x14ac:dyDescent="0.35">
      <c r="A764">
        <v>10535</v>
      </c>
      <c r="B764" t="s">
        <v>20</v>
      </c>
      <c r="C764" s="1">
        <v>35563</v>
      </c>
      <c r="D764" t="s">
        <v>157</v>
      </c>
      <c r="E764" t="s">
        <v>22</v>
      </c>
      <c r="F764" t="s">
        <v>79</v>
      </c>
      <c r="G764">
        <v>23.92</v>
      </c>
      <c r="H764">
        <v>10</v>
      </c>
      <c r="I764">
        <f>EmpresaUsa[[#This Row],[PRECIO]]*EmpresaUsa[[#This Row],[CANTIDADSOLICITADA]]</f>
        <v>239.20000000000002</v>
      </c>
      <c r="J764" t="s">
        <v>204</v>
      </c>
      <c r="K764" t="s">
        <v>205</v>
      </c>
    </row>
    <row r="765" spans="1:11" x14ac:dyDescent="0.35">
      <c r="A765">
        <v>10535</v>
      </c>
      <c r="B765" t="s">
        <v>20</v>
      </c>
      <c r="C765" s="1">
        <v>35563</v>
      </c>
      <c r="D765" t="s">
        <v>157</v>
      </c>
      <c r="E765" t="s">
        <v>12</v>
      </c>
      <c r="F765" t="s">
        <v>29</v>
      </c>
      <c r="G765">
        <v>25.35</v>
      </c>
      <c r="H765">
        <v>5</v>
      </c>
      <c r="I765">
        <f>EmpresaUsa[[#This Row],[PRECIO]]*EmpresaUsa[[#This Row],[CANTIDADSOLICITADA]]</f>
        <v>126.75</v>
      </c>
      <c r="J765" t="s">
        <v>196</v>
      </c>
      <c r="K765" t="s">
        <v>206</v>
      </c>
    </row>
    <row r="766" spans="1:11" x14ac:dyDescent="0.35">
      <c r="A766">
        <v>10535</v>
      </c>
      <c r="B766" t="s">
        <v>20</v>
      </c>
      <c r="C766" s="1">
        <v>35563</v>
      </c>
      <c r="D766" t="s">
        <v>157</v>
      </c>
      <c r="E766" t="s">
        <v>10</v>
      </c>
      <c r="F766" t="s">
        <v>49</v>
      </c>
      <c r="G766">
        <v>71.5</v>
      </c>
      <c r="H766">
        <v>15</v>
      </c>
      <c r="I766">
        <f>EmpresaUsa[[#This Row],[PRECIO]]*EmpresaUsa[[#This Row],[CANTIDADSOLICITADA]]</f>
        <v>1072.5</v>
      </c>
      <c r="J766" t="s">
        <v>196</v>
      </c>
      <c r="K766" t="s">
        <v>207</v>
      </c>
    </row>
    <row r="767" spans="1:11" x14ac:dyDescent="0.35">
      <c r="A767">
        <v>10536</v>
      </c>
      <c r="B767" t="s">
        <v>26</v>
      </c>
      <c r="C767" s="1">
        <v>35564</v>
      </c>
      <c r="D767" t="s">
        <v>98</v>
      </c>
      <c r="E767" t="s">
        <v>10</v>
      </c>
      <c r="F767" t="s">
        <v>77</v>
      </c>
      <c r="G767">
        <v>49.4</v>
      </c>
      <c r="H767">
        <v>15</v>
      </c>
      <c r="I767">
        <f>EmpresaUsa[[#This Row],[PRECIO]]*EmpresaUsa[[#This Row],[CANTIDADSOLICITADA]]</f>
        <v>741</v>
      </c>
      <c r="J767" t="s">
        <v>201</v>
      </c>
      <c r="K767" t="s">
        <v>208</v>
      </c>
    </row>
    <row r="768" spans="1:11" x14ac:dyDescent="0.35">
      <c r="A768">
        <v>10536</v>
      </c>
      <c r="B768" t="s">
        <v>26</v>
      </c>
      <c r="C768" s="1">
        <v>35564</v>
      </c>
      <c r="D768" t="s">
        <v>98</v>
      </c>
      <c r="E768" t="s">
        <v>10</v>
      </c>
      <c r="F768" t="s">
        <v>35</v>
      </c>
      <c r="G768">
        <v>16.25</v>
      </c>
      <c r="H768">
        <v>20</v>
      </c>
      <c r="I768">
        <f>EmpresaUsa[[#This Row],[PRECIO]]*EmpresaUsa[[#This Row],[CANTIDADSOLICITADA]]</f>
        <v>325</v>
      </c>
      <c r="J768" t="s">
        <v>209</v>
      </c>
      <c r="K768" t="s">
        <v>210</v>
      </c>
    </row>
    <row r="769" spans="1:11" x14ac:dyDescent="0.35">
      <c r="A769">
        <v>10536</v>
      </c>
      <c r="B769" t="s">
        <v>26</v>
      </c>
      <c r="C769" s="1">
        <v>35564</v>
      </c>
      <c r="D769" t="s">
        <v>98</v>
      </c>
      <c r="E769" t="s">
        <v>10</v>
      </c>
      <c r="F769" t="s">
        <v>33</v>
      </c>
      <c r="G769">
        <v>3.25</v>
      </c>
      <c r="H769">
        <v>30</v>
      </c>
      <c r="I769">
        <f>EmpresaUsa[[#This Row],[PRECIO]]*EmpresaUsa[[#This Row],[CANTIDADSOLICITADA]]</f>
        <v>97.5</v>
      </c>
      <c r="J769" t="s">
        <v>204</v>
      </c>
      <c r="K769" t="s">
        <v>211</v>
      </c>
    </row>
    <row r="770" spans="1:11" x14ac:dyDescent="0.35">
      <c r="A770">
        <v>10536</v>
      </c>
      <c r="B770" t="s">
        <v>26</v>
      </c>
      <c r="C770" s="1">
        <v>35564</v>
      </c>
      <c r="D770" t="s">
        <v>98</v>
      </c>
      <c r="E770" t="s">
        <v>10</v>
      </c>
      <c r="F770" t="s">
        <v>34</v>
      </c>
      <c r="G770">
        <v>44.2</v>
      </c>
      <c r="H770">
        <v>35</v>
      </c>
      <c r="I770">
        <f>EmpresaUsa[[#This Row],[PRECIO]]*EmpresaUsa[[#This Row],[CANTIDADSOLICITADA]]</f>
        <v>1547</v>
      </c>
      <c r="J770" t="s">
        <v>204</v>
      </c>
      <c r="K770" t="s">
        <v>212</v>
      </c>
    </row>
    <row r="771" spans="1:11" x14ac:dyDescent="0.35">
      <c r="A771">
        <v>10537</v>
      </c>
      <c r="B771" t="s">
        <v>55</v>
      </c>
      <c r="C771" s="1">
        <v>35564</v>
      </c>
      <c r="D771" t="s">
        <v>45</v>
      </c>
      <c r="E771" t="s">
        <v>10</v>
      </c>
      <c r="F771" t="s">
        <v>35</v>
      </c>
      <c r="G771">
        <v>16.25</v>
      </c>
      <c r="H771">
        <v>30</v>
      </c>
      <c r="I771">
        <f>EmpresaUsa[[#This Row],[PRECIO]]*EmpresaUsa[[#This Row],[CANTIDADSOLICITADA]]</f>
        <v>487.5</v>
      </c>
      <c r="J771" t="s">
        <v>196</v>
      </c>
      <c r="K771" t="s">
        <v>213</v>
      </c>
    </row>
    <row r="772" spans="1:11" x14ac:dyDescent="0.35">
      <c r="A772">
        <v>10537</v>
      </c>
      <c r="B772" t="s">
        <v>55</v>
      </c>
      <c r="C772" s="1">
        <v>35564</v>
      </c>
      <c r="D772" t="s">
        <v>45</v>
      </c>
      <c r="E772" t="s">
        <v>17</v>
      </c>
      <c r="F772" t="s">
        <v>19</v>
      </c>
      <c r="G772">
        <v>68.900000000000006</v>
      </c>
      <c r="H772">
        <v>6</v>
      </c>
      <c r="I772">
        <f>EmpresaUsa[[#This Row],[PRECIO]]*EmpresaUsa[[#This Row],[CANTIDADSOLICITADA]]</f>
        <v>413.40000000000003</v>
      </c>
      <c r="J772" t="s">
        <v>201</v>
      </c>
      <c r="K772" t="s">
        <v>214</v>
      </c>
    </row>
    <row r="773" spans="1:11" x14ac:dyDescent="0.35">
      <c r="A773">
        <v>10537</v>
      </c>
      <c r="B773" t="s">
        <v>55</v>
      </c>
      <c r="C773" s="1">
        <v>35564</v>
      </c>
      <c r="D773" t="s">
        <v>45</v>
      </c>
      <c r="E773" t="s">
        <v>22</v>
      </c>
      <c r="F773" t="s">
        <v>131</v>
      </c>
      <c r="G773">
        <v>17.225000000000001</v>
      </c>
      <c r="H773">
        <v>20</v>
      </c>
      <c r="I773">
        <f>EmpresaUsa[[#This Row],[PRECIO]]*EmpresaUsa[[#This Row],[CANTIDADSOLICITADA]]</f>
        <v>344.5</v>
      </c>
      <c r="J773" t="s">
        <v>201</v>
      </c>
      <c r="K773" t="s">
        <v>215</v>
      </c>
    </row>
    <row r="774" spans="1:11" x14ac:dyDescent="0.35">
      <c r="A774">
        <v>10537</v>
      </c>
      <c r="B774" t="s">
        <v>55</v>
      </c>
      <c r="C774" s="1">
        <v>35564</v>
      </c>
      <c r="D774" t="s">
        <v>45</v>
      </c>
      <c r="E774" t="s">
        <v>10</v>
      </c>
      <c r="F774" t="s">
        <v>14</v>
      </c>
      <c r="G774">
        <v>45.24</v>
      </c>
      <c r="H774">
        <v>21</v>
      </c>
      <c r="I774">
        <f>EmpresaUsa[[#This Row],[PRECIO]]*EmpresaUsa[[#This Row],[CANTIDADSOLICITADA]]</f>
        <v>950.04000000000008</v>
      </c>
      <c r="J774" t="s">
        <v>194</v>
      </c>
      <c r="K774" t="s">
        <v>216</v>
      </c>
    </row>
    <row r="775" spans="1:11" x14ac:dyDescent="0.35">
      <c r="A775">
        <v>10537</v>
      </c>
      <c r="B775" t="s">
        <v>55</v>
      </c>
      <c r="C775" s="1">
        <v>35564</v>
      </c>
      <c r="D775" t="s">
        <v>45</v>
      </c>
      <c r="E775" t="s">
        <v>22</v>
      </c>
      <c r="F775" t="s">
        <v>97</v>
      </c>
      <c r="G775">
        <v>19.5</v>
      </c>
      <c r="H775">
        <v>9</v>
      </c>
      <c r="I775">
        <f>EmpresaUsa[[#This Row],[PRECIO]]*EmpresaUsa[[#This Row],[CANTIDADSOLICITADA]]</f>
        <v>175.5</v>
      </c>
      <c r="J775" t="s">
        <v>199</v>
      </c>
      <c r="K775" t="s">
        <v>217</v>
      </c>
    </row>
    <row r="776" spans="1:11" x14ac:dyDescent="0.35">
      <c r="A776">
        <v>10538</v>
      </c>
      <c r="B776" t="s">
        <v>44</v>
      </c>
      <c r="C776" s="1">
        <v>35565</v>
      </c>
      <c r="D776" t="s">
        <v>113</v>
      </c>
      <c r="E776" t="s">
        <v>36</v>
      </c>
      <c r="F776" t="s">
        <v>64</v>
      </c>
      <c r="G776">
        <v>19.5</v>
      </c>
      <c r="H776">
        <v>7</v>
      </c>
      <c r="I776">
        <f>EmpresaUsa[[#This Row],[PRECIO]]*EmpresaUsa[[#This Row],[CANTIDADSOLICITADA]]</f>
        <v>136.5</v>
      </c>
      <c r="J776" t="s">
        <v>194</v>
      </c>
      <c r="K776" t="s">
        <v>218</v>
      </c>
    </row>
    <row r="777" spans="1:11" x14ac:dyDescent="0.35">
      <c r="A777">
        <v>10538</v>
      </c>
      <c r="B777" t="s">
        <v>44</v>
      </c>
      <c r="C777" s="1">
        <v>35565</v>
      </c>
      <c r="D777" t="s">
        <v>113</v>
      </c>
      <c r="E777" t="s">
        <v>10</v>
      </c>
      <c r="F777" t="s">
        <v>14</v>
      </c>
      <c r="G777">
        <v>45.24</v>
      </c>
      <c r="H777">
        <v>1</v>
      </c>
      <c r="I777">
        <f>EmpresaUsa[[#This Row],[PRECIO]]*EmpresaUsa[[#This Row],[CANTIDADSOLICITADA]]</f>
        <v>45.24</v>
      </c>
      <c r="J777" t="s">
        <v>196</v>
      </c>
      <c r="K777" t="s">
        <v>219</v>
      </c>
    </row>
    <row r="778" spans="1:11" x14ac:dyDescent="0.35">
      <c r="A778">
        <v>10539</v>
      </c>
      <c r="B778" t="s">
        <v>15</v>
      </c>
      <c r="C778" s="1">
        <v>35566</v>
      </c>
      <c r="D778" t="s">
        <v>113</v>
      </c>
      <c r="E778" t="s">
        <v>22</v>
      </c>
      <c r="F778" t="s">
        <v>91</v>
      </c>
      <c r="G778">
        <v>7.8</v>
      </c>
      <c r="H778">
        <v>8</v>
      </c>
      <c r="I778">
        <f>EmpresaUsa[[#This Row],[PRECIO]]*EmpresaUsa[[#This Row],[CANTIDADSOLICITADA]]</f>
        <v>62.4</v>
      </c>
      <c r="J778" t="s">
        <v>196</v>
      </c>
      <c r="K778" t="s">
        <v>220</v>
      </c>
    </row>
    <row r="779" spans="1:11" x14ac:dyDescent="0.35">
      <c r="A779">
        <v>10539</v>
      </c>
      <c r="B779" t="s">
        <v>15</v>
      </c>
      <c r="C779" s="1">
        <v>35566</v>
      </c>
      <c r="D779" t="s">
        <v>113</v>
      </c>
      <c r="E779" t="s">
        <v>31</v>
      </c>
      <c r="F779" t="s">
        <v>60</v>
      </c>
      <c r="G779">
        <v>13</v>
      </c>
      <c r="H779">
        <v>15</v>
      </c>
      <c r="I779">
        <f>EmpresaUsa[[#This Row],[PRECIO]]*EmpresaUsa[[#This Row],[CANTIDADSOLICITADA]]</f>
        <v>195</v>
      </c>
      <c r="J779" t="s">
        <v>199</v>
      </c>
      <c r="K779" t="s">
        <v>221</v>
      </c>
    </row>
    <row r="780" spans="1:11" x14ac:dyDescent="0.35">
      <c r="A780">
        <v>10539</v>
      </c>
      <c r="B780" t="s">
        <v>15</v>
      </c>
      <c r="C780" s="1">
        <v>35566</v>
      </c>
      <c r="D780" t="s">
        <v>113</v>
      </c>
      <c r="E780" t="s">
        <v>10</v>
      </c>
      <c r="F780" t="s">
        <v>33</v>
      </c>
      <c r="G780">
        <v>3.25</v>
      </c>
      <c r="H780">
        <v>15</v>
      </c>
      <c r="I780">
        <f>EmpresaUsa[[#This Row],[PRECIO]]*EmpresaUsa[[#This Row],[CANTIDADSOLICITADA]]</f>
        <v>48.75</v>
      </c>
      <c r="J780" t="s">
        <v>196</v>
      </c>
      <c r="K780" t="s">
        <v>222</v>
      </c>
    </row>
    <row r="781" spans="1:11" x14ac:dyDescent="0.35">
      <c r="A781">
        <v>10539</v>
      </c>
      <c r="B781" t="s">
        <v>15</v>
      </c>
      <c r="C781" s="1">
        <v>35566</v>
      </c>
      <c r="D781" t="s">
        <v>113</v>
      </c>
      <c r="E781" t="s">
        <v>31</v>
      </c>
      <c r="F781" t="s">
        <v>38</v>
      </c>
      <c r="G781">
        <v>26</v>
      </c>
      <c r="H781">
        <v>6</v>
      </c>
      <c r="I781">
        <f>EmpresaUsa[[#This Row],[PRECIO]]*EmpresaUsa[[#This Row],[CANTIDADSOLICITADA]]</f>
        <v>156</v>
      </c>
      <c r="J781" t="s">
        <v>209</v>
      </c>
      <c r="K781" t="s">
        <v>223</v>
      </c>
    </row>
    <row r="782" spans="1:11" x14ac:dyDescent="0.35">
      <c r="A782">
        <v>10540</v>
      </c>
      <c r="B782" t="s">
        <v>26</v>
      </c>
      <c r="C782" s="1">
        <v>35569</v>
      </c>
      <c r="D782" t="s">
        <v>86</v>
      </c>
      <c r="E782" t="s">
        <v>24</v>
      </c>
      <c r="F782" t="s">
        <v>114</v>
      </c>
      <c r="G782">
        <v>13</v>
      </c>
      <c r="H782">
        <v>60</v>
      </c>
      <c r="I782">
        <f>EmpresaUsa[[#This Row],[PRECIO]]*EmpresaUsa[[#This Row],[CANTIDADSOLICITADA]]</f>
        <v>780</v>
      </c>
      <c r="J782" t="s">
        <v>201</v>
      </c>
      <c r="K782" t="s">
        <v>224</v>
      </c>
    </row>
    <row r="783" spans="1:11" x14ac:dyDescent="0.35">
      <c r="A783">
        <v>10540</v>
      </c>
      <c r="B783" t="s">
        <v>26</v>
      </c>
      <c r="C783" s="1">
        <v>35569</v>
      </c>
      <c r="D783" t="s">
        <v>86</v>
      </c>
      <c r="E783" t="s">
        <v>31</v>
      </c>
      <c r="F783" t="s">
        <v>141</v>
      </c>
      <c r="G783">
        <v>40.598999999999997</v>
      </c>
      <c r="H783">
        <v>40</v>
      </c>
      <c r="I783">
        <f>EmpresaUsa[[#This Row],[PRECIO]]*EmpresaUsa[[#This Row],[CANTIDADSOLICITADA]]</f>
        <v>1623.9599999999998</v>
      </c>
      <c r="J783" t="s">
        <v>199</v>
      </c>
      <c r="K783" t="s">
        <v>225</v>
      </c>
    </row>
    <row r="784" spans="1:11" x14ac:dyDescent="0.35">
      <c r="A784">
        <v>10540</v>
      </c>
      <c r="B784" t="s">
        <v>26</v>
      </c>
      <c r="C784" s="1">
        <v>35569</v>
      </c>
      <c r="D784" t="s">
        <v>86</v>
      </c>
      <c r="E784" t="s">
        <v>36</v>
      </c>
      <c r="F784" t="s">
        <v>140</v>
      </c>
      <c r="G784">
        <v>342.55</v>
      </c>
      <c r="H784">
        <v>30</v>
      </c>
      <c r="I784">
        <f>EmpresaUsa[[#This Row],[PRECIO]]*EmpresaUsa[[#This Row],[CANTIDADSOLICITADA]]</f>
        <v>10276.5</v>
      </c>
      <c r="J784" t="s">
        <v>194</v>
      </c>
      <c r="K784" t="s">
        <v>226</v>
      </c>
    </row>
    <row r="785" spans="1:11" x14ac:dyDescent="0.35">
      <c r="A785">
        <v>10540</v>
      </c>
      <c r="B785" t="s">
        <v>26</v>
      </c>
      <c r="C785" s="1">
        <v>35569</v>
      </c>
      <c r="D785" t="s">
        <v>86</v>
      </c>
      <c r="E785" t="s">
        <v>31</v>
      </c>
      <c r="F785" t="s">
        <v>111</v>
      </c>
      <c r="G785">
        <v>16.25</v>
      </c>
      <c r="H785">
        <v>35</v>
      </c>
      <c r="I785">
        <f>EmpresaUsa[[#This Row],[PRECIO]]*EmpresaUsa[[#This Row],[CANTIDADSOLICITADA]]</f>
        <v>568.75</v>
      </c>
      <c r="J785" t="s">
        <v>194</v>
      </c>
      <c r="K785" t="s">
        <v>195</v>
      </c>
    </row>
    <row r="786" spans="1:11" x14ac:dyDescent="0.35">
      <c r="A786">
        <v>10541</v>
      </c>
      <c r="B786" t="s">
        <v>73</v>
      </c>
      <c r="C786" s="1">
        <v>35569</v>
      </c>
      <c r="D786" t="s">
        <v>21</v>
      </c>
      <c r="E786" t="s">
        <v>36</v>
      </c>
      <c r="F786" t="s">
        <v>40</v>
      </c>
      <c r="G786">
        <v>5.85</v>
      </c>
      <c r="H786">
        <v>35</v>
      </c>
      <c r="I786">
        <f>EmpresaUsa[[#This Row],[PRECIO]]*EmpresaUsa[[#This Row],[CANTIDADSOLICITADA]]</f>
        <v>204.75</v>
      </c>
      <c r="J786" t="s">
        <v>196</v>
      </c>
      <c r="K786" t="s">
        <v>197</v>
      </c>
    </row>
    <row r="787" spans="1:11" x14ac:dyDescent="0.35">
      <c r="A787">
        <v>10541</v>
      </c>
      <c r="B787" t="s">
        <v>73</v>
      </c>
      <c r="C787" s="1">
        <v>35569</v>
      </c>
      <c r="D787" t="s">
        <v>21</v>
      </c>
      <c r="E787" t="s">
        <v>36</v>
      </c>
      <c r="F787" t="s">
        <v>140</v>
      </c>
      <c r="G787">
        <v>342.55</v>
      </c>
      <c r="H787">
        <v>4</v>
      </c>
      <c r="I787">
        <f>EmpresaUsa[[#This Row],[PRECIO]]*EmpresaUsa[[#This Row],[CANTIDADSOLICITADA]]</f>
        <v>1370.2</v>
      </c>
      <c r="J787" t="s">
        <v>196</v>
      </c>
      <c r="K787" t="s">
        <v>198</v>
      </c>
    </row>
    <row r="788" spans="1:11" x14ac:dyDescent="0.35">
      <c r="A788">
        <v>10541</v>
      </c>
      <c r="B788" t="s">
        <v>73</v>
      </c>
      <c r="C788" s="1">
        <v>35569</v>
      </c>
      <c r="D788" t="s">
        <v>21</v>
      </c>
      <c r="E788" t="s">
        <v>24</v>
      </c>
      <c r="F788" t="s">
        <v>25</v>
      </c>
      <c r="G788">
        <v>27.364999999999998</v>
      </c>
      <c r="H788">
        <v>36</v>
      </c>
      <c r="I788">
        <f>EmpresaUsa[[#This Row],[PRECIO]]*EmpresaUsa[[#This Row],[CANTIDADSOLICITADA]]</f>
        <v>985.14</v>
      </c>
      <c r="J788" t="s">
        <v>199</v>
      </c>
      <c r="K788" t="s">
        <v>200</v>
      </c>
    </row>
    <row r="789" spans="1:11" x14ac:dyDescent="0.35">
      <c r="A789">
        <v>10541</v>
      </c>
      <c r="B789" t="s">
        <v>73</v>
      </c>
      <c r="C789" s="1">
        <v>35569</v>
      </c>
      <c r="D789" t="s">
        <v>21</v>
      </c>
      <c r="E789" t="s">
        <v>10</v>
      </c>
      <c r="F789" t="s">
        <v>88</v>
      </c>
      <c r="G789">
        <v>27.95</v>
      </c>
      <c r="H789">
        <v>9</v>
      </c>
      <c r="I789">
        <f>EmpresaUsa[[#This Row],[PRECIO]]*EmpresaUsa[[#This Row],[CANTIDADSOLICITADA]]</f>
        <v>251.54999999999998</v>
      </c>
      <c r="J789" t="s">
        <v>201</v>
      </c>
      <c r="K789" t="s">
        <v>202</v>
      </c>
    </row>
    <row r="790" spans="1:11" x14ac:dyDescent="0.35">
      <c r="A790">
        <v>10542</v>
      </c>
      <c r="B790" t="s">
        <v>55</v>
      </c>
      <c r="C790" s="1">
        <v>35570</v>
      </c>
      <c r="D790" t="s">
        <v>135</v>
      </c>
      <c r="E790" t="s">
        <v>10</v>
      </c>
      <c r="F790" t="s">
        <v>11</v>
      </c>
      <c r="G790">
        <v>27.3</v>
      </c>
      <c r="H790">
        <v>15</v>
      </c>
      <c r="I790">
        <f>EmpresaUsa[[#This Row],[PRECIO]]*EmpresaUsa[[#This Row],[CANTIDADSOLICITADA]]</f>
        <v>409.5</v>
      </c>
      <c r="J790" t="s">
        <v>196</v>
      </c>
      <c r="K790" t="s">
        <v>203</v>
      </c>
    </row>
    <row r="791" spans="1:11" x14ac:dyDescent="0.35">
      <c r="A791">
        <v>10542</v>
      </c>
      <c r="B791" t="s">
        <v>55</v>
      </c>
      <c r="C791" s="1">
        <v>35570</v>
      </c>
      <c r="D791" t="s">
        <v>135</v>
      </c>
      <c r="E791" t="s">
        <v>41</v>
      </c>
      <c r="F791" t="s">
        <v>110</v>
      </c>
      <c r="G791">
        <v>9.6850000000000005</v>
      </c>
      <c r="H791">
        <v>24</v>
      </c>
      <c r="I791">
        <f>EmpresaUsa[[#This Row],[PRECIO]]*EmpresaUsa[[#This Row],[CANTIDADSOLICITADA]]</f>
        <v>232.44</v>
      </c>
      <c r="J791" t="s">
        <v>204</v>
      </c>
      <c r="K791" t="s">
        <v>205</v>
      </c>
    </row>
    <row r="792" spans="1:11" x14ac:dyDescent="0.35">
      <c r="A792">
        <v>10543</v>
      </c>
      <c r="B792" t="s">
        <v>67</v>
      </c>
      <c r="C792" s="1">
        <v>35571</v>
      </c>
      <c r="D792" t="s">
        <v>102</v>
      </c>
      <c r="E792" t="s">
        <v>10</v>
      </c>
      <c r="F792" t="s">
        <v>77</v>
      </c>
      <c r="G792">
        <v>49.4</v>
      </c>
      <c r="H792">
        <v>30</v>
      </c>
      <c r="I792">
        <f>EmpresaUsa[[#This Row],[PRECIO]]*EmpresaUsa[[#This Row],[CANTIDADSOLICITADA]]</f>
        <v>1482</v>
      </c>
      <c r="J792" t="s">
        <v>196</v>
      </c>
      <c r="K792" t="s">
        <v>206</v>
      </c>
    </row>
    <row r="793" spans="1:11" x14ac:dyDescent="0.35">
      <c r="A793">
        <v>10543</v>
      </c>
      <c r="B793" t="s">
        <v>67</v>
      </c>
      <c r="C793" s="1">
        <v>35571</v>
      </c>
      <c r="D793" t="s">
        <v>102</v>
      </c>
      <c r="E793" t="s">
        <v>12</v>
      </c>
      <c r="F793" t="s">
        <v>146</v>
      </c>
      <c r="G793">
        <v>11.7</v>
      </c>
      <c r="H793">
        <v>70</v>
      </c>
      <c r="I793">
        <f>EmpresaUsa[[#This Row],[PRECIO]]*EmpresaUsa[[#This Row],[CANTIDADSOLICITADA]]</f>
        <v>819</v>
      </c>
      <c r="J793" t="s">
        <v>196</v>
      </c>
      <c r="K793" t="s">
        <v>207</v>
      </c>
    </row>
    <row r="794" spans="1:11" x14ac:dyDescent="0.35">
      <c r="A794">
        <v>10544</v>
      </c>
      <c r="B794" t="s">
        <v>20</v>
      </c>
      <c r="C794" s="1">
        <v>35571</v>
      </c>
      <c r="D794" t="s">
        <v>125</v>
      </c>
      <c r="E794" t="s">
        <v>17</v>
      </c>
      <c r="F794" t="s">
        <v>93</v>
      </c>
      <c r="G794">
        <v>59.28</v>
      </c>
      <c r="H794">
        <v>7</v>
      </c>
      <c r="I794">
        <f>EmpresaUsa[[#This Row],[PRECIO]]*EmpresaUsa[[#This Row],[CANTIDADSOLICITADA]]</f>
        <v>414.96000000000004</v>
      </c>
      <c r="J794" t="s">
        <v>201</v>
      </c>
      <c r="K794" t="s">
        <v>208</v>
      </c>
    </row>
    <row r="795" spans="1:11" x14ac:dyDescent="0.35">
      <c r="A795">
        <v>10544</v>
      </c>
      <c r="B795" t="s">
        <v>20</v>
      </c>
      <c r="C795" s="1">
        <v>35571</v>
      </c>
      <c r="D795" t="s">
        <v>125</v>
      </c>
      <c r="E795" t="s">
        <v>36</v>
      </c>
      <c r="F795" t="s">
        <v>104</v>
      </c>
      <c r="G795">
        <v>18.2</v>
      </c>
      <c r="H795">
        <v>7</v>
      </c>
      <c r="I795">
        <f>EmpresaUsa[[#This Row],[PRECIO]]*EmpresaUsa[[#This Row],[CANTIDADSOLICITADA]]</f>
        <v>127.39999999999999</v>
      </c>
      <c r="J795" t="s">
        <v>209</v>
      </c>
      <c r="K795" t="s">
        <v>210</v>
      </c>
    </row>
    <row r="796" spans="1:11" x14ac:dyDescent="0.35">
      <c r="A796">
        <v>10545</v>
      </c>
      <c r="B796" t="s">
        <v>67</v>
      </c>
      <c r="C796" s="1">
        <v>35572</v>
      </c>
      <c r="D796" t="s">
        <v>176</v>
      </c>
      <c r="E796" t="s">
        <v>10</v>
      </c>
      <c r="F796" t="s">
        <v>11</v>
      </c>
      <c r="G796">
        <v>27.3</v>
      </c>
      <c r="H796">
        <v>10</v>
      </c>
      <c r="I796">
        <f>EmpresaUsa[[#This Row],[PRECIO]]*EmpresaUsa[[#This Row],[CANTIDADSOLICITADA]]</f>
        <v>273</v>
      </c>
      <c r="J796" t="s">
        <v>204</v>
      </c>
      <c r="K796" t="s">
        <v>211</v>
      </c>
    </row>
    <row r="797" spans="1:11" x14ac:dyDescent="0.35">
      <c r="A797">
        <v>10546</v>
      </c>
      <c r="B797" t="s">
        <v>55</v>
      </c>
      <c r="C797" s="1">
        <v>35573</v>
      </c>
      <c r="D797" t="s">
        <v>27</v>
      </c>
      <c r="E797" t="s">
        <v>17</v>
      </c>
      <c r="F797" t="s">
        <v>69</v>
      </c>
      <c r="G797">
        <v>39</v>
      </c>
      <c r="H797">
        <v>10</v>
      </c>
      <c r="I797">
        <f>EmpresaUsa[[#This Row],[PRECIO]]*EmpresaUsa[[#This Row],[CANTIDADSOLICITADA]]</f>
        <v>390</v>
      </c>
      <c r="J797" t="s">
        <v>204</v>
      </c>
      <c r="K797" t="s">
        <v>212</v>
      </c>
    </row>
    <row r="798" spans="1:11" x14ac:dyDescent="0.35">
      <c r="A798">
        <v>10546</v>
      </c>
      <c r="B798" t="s">
        <v>55</v>
      </c>
      <c r="C798" s="1">
        <v>35573</v>
      </c>
      <c r="D798" t="s">
        <v>27</v>
      </c>
      <c r="E798" t="s">
        <v>36</v>
      </c>
      <c r="F798" t="s">
        <v>66</v>
      </c>
      <c r="G798">
        <v>23.4</v>
      </c>
      <c r="H798">
        <v>30</v>
      </c>
      <c r="I798">
        <f>EmpresaUsa[[#This Row],[PRECIO]]*EmpresaUsa[[#This Row],[CANTIDADSOLICITADA]]</f>
        <v>702</v>
      </c>
      <c r="J798" t="s">
        <v>196</v>
      </c>
      <c r="K798" t="s">
        <v>213</v>
      </c>
    </row>
    <row r="799" spans="1:11" x14ac:dyDescent="0.35">
      <c r="A799">
        <v>10546</v>
      </c>
      <c r="B799" t="s">
        <v>55</v>
      </c>
      <c r="C799" s="1">
        <v>35573</v>
      </c>
      <c r="D799" t="s">
        <v>27</v>
      </c>
      <c r="E799" t="s">
        <v>31</v>
      </c>
      <c r="F799" t="s">
        <v>63</v>
      </c>
      <c r="G799">
        <v>64.09</v>
      </c>
      <c r="H799">
        <v>40</v>
      </c>
      <c r="I799">
        <f>EmpresaUsa[[#This Row],[PRECIO]]*EmpresaUsa[[#This Row],[CANTIDADSOLICITADA]]</f>
        <v>2563.6000000000004</v>
      </c>
      <c r="J799" t="s">
        <v>201</v>
      </c>
      <c r="K799" t="s">
        <v>214</v>
      </c>
    </row>
    <row r="800" spans="1:11" x14ac:dyDescent="0.35">
      <c r="A800">
        <v>10547</v>
      </c>
      <c r="B800" t="s">
        <v>26</v>
      </c>
      <c r="C800" s="1">
        <v>35573</v>
      </c>
      <c r="D800" t="s">
        <v>154</v>
      </c>
      <c r="E800" t="s">
        <v>10</v>
      </c>
      <c r="F800" t="s">
        <v>58</v>
      </c>
      <c r="G800">
        <v>41.6</v>
      </c>
      <c r="H800">
        <v>24</v>
      </c>
      <c r="I800">
        <f>EmpresaUsa[[#This Row],[PRECIO]]*EmpresaUsa[[#This Row],[CANTIDADSOLICITADA]]</f>
        <v>998.40000000000009</v>
      </c>
      <c r="J800" t="s">
        <v>201</v>
      </c>
      <c r="K800" t="s">
        <v>215</v>
      </c>
    </row>
    <row r="801" spans="1:11" x14ac:dyDescent="0.35">
      <c r="A801">
        <v>10547</v>
      </c>
      <c r="B801" t="s">
        <v>26</v>
      </c>
      <c r="C801" s="1">
        <v>35573</v>
      </c>
      <c r="D801" t="s">
        <v>154</v>
      </c>
      <c r="E801" t="s">
        <v>22</v>
      </c>
      <c r="F801" t="s">
        <v>48</v>
      </c>
      <c r="G801">
        <v>24.7</v>
      </c>
      <c r="H801">
        <v>60</v>
      </c>
      <c r="I801">
        <f>EmpresaUsa[[#This Row],[PRECIO]]*EmpresaUsa[[#This Row],[CANTIDADSOLICITADA]]</f>
        <v>1482</v>
      </c>
      <c r="J801" t="s">
        <v>194</v>
      </c>
      <c r="K801" t="s">
        <v>216</v>
      </c>
    </row>
    <row r="802" spans="1:11" x14ac:dyDescent="0.35">
      <c r="A802">
        <v>10548</v>
      </c>
      <c r="B802" t="s">
        <v>26</v>
      </c>
      <c r="C802" s="1">
        <v>35576</v>
      </c>
      <c r="D802" t="s">
        <v>16</v>
      </c>
      <c r="E802" t="s">
        <v>36</v>
      </c>
      <c r="F802" t="s">
        <v>107</v>
      </c>
      <c r="G802">
        <v>18.2</v>
      </c>
      <c r="H802">
        <v>10</v>
      </c>
      <c r="I802">
        <f>EmpresaUsa[[#This Row],[PRECIO]]*EmpresaUsa[[#This Row],[CANTIDADSOLICITADA]]</f>
        <v>182</v>
      </c>
      <c r="J802" t="s">
        <v>199</v>
      </c>
      <c r="K802" t="s">
        <v>217</v>
      </c>
    </row>
    <row r="803" spans="1:11" x14ac:dyDescent="0.35">
      <c r="A803">
        <v>10548</v>
      </c>
      <c r="B803" t="s">
        <v>26</v>
      </c>
      <c r="C803" s="1">
        <v>35576</v>
      </c>
      <c r="D803" t="s">
        <v>16</v>
      </c>
      <c r="E803" t="s">
        <v>22</v>
      </c>
      <c r="F803" t="s">
        <v>23</v>
      </c>
      <c r="G803">
        <v>12.545</v>
      </c>
      <c r="H803">
        <v>14</v>
      </c>
      <c r="I803">
        <f>EmpresaUsa[[#This Row],[PRECIO]]*EmpresaUsa[[#This Row],[CANTIDADSOLICITADA]]</f>
        <v>175.63</v>
      </c>
      <c r="J803" t="s">
        <v>194</v>
      </c>
      <c r="K803" t="s">
        <v>218</v>
      </c>
    </row>
    <row r="804" spans="1:11" x14ac:dyDescent="0.35">
      <c r="A804">
        <v>10549</v>
      </c>
      <c r="B804" t="s">
        <v>8</v>
      </c>
      <c r="C804" s="1">
        <v>35577</v>
      </c>
      <c r="D804" t="s">
        <v>86</v>
      </c>
      <c r="E804" t="s">
        <v>10</v>
      </c>
      <c r="F804" t="s">
        <v>35</v>
      </c>
      <c r="G804">
        <v>16.25</v>
      </c>
      <c r="H804">
        <v>55</v>
      </c>
      <c r="I804">
        <f>EmpresaUsa[[#This Row],[PRECIO]]*EmpresaUsa[[#This Row],[CANTIDADSOLICITADA]]</f>
        <v>893.75</v>
      </c>
      <c r="J804" t="s">
        <v>196</v>
      </c>
      <c r="K804" t="s">
        <v>219</v>
      </c>
    </row>
    <row r="805" spans="1:11" x14ac:dyDescent="0.35">
      <c r="A805">
        <v>10549</v>
      </c>
      <c r="B805" t="s">
        <v>8</v>
      </c>
      <c r="C805" s="1">
        <v>35577</v>
      </c>
      <c r="D805" t="s">
        <v>86</v>
      </c>
      <c r="E805" t="s">
        <v>22</v>
      </c>
      <c r="F805" t="s">
        <v>164</v>
      </c>
      <c r="G805">
        <v>12.35</v>
      </c>
      <c r="H805">
        <v>100</v>
      </c>
      <c r="I805">
        <f>EmpresaUsa[[#This Row],[PRECIO]]*EmpresaUsa[[#This Row],[CANTIDADSOLICITADA]]</f>
        <v>1235</v>
      </c>
      <c r="J805" t="s">
        <v>196</v>
      </c>
      <c r="K805" t="s">
        <v>220</v>
      </c>
    </row>
    <row r="806" spans="1:11" x14ac:dyDescent="0.35">
      <c r="A806">
        <v>10549</v>
      </c>
      <c r="B806" t="s">
        <v>8</v>
      </c>
      <c r="C806" s="1">
        <v>35577</v>
      </c>
      <c r="D806" t="s">
        <v>86</v>
      </c>
      <c r="E806" t="s">
        <v>17</v>
      </c>
      <c r="F806" t="s">
        <v>19</v>
      </c>
      <c r="G806">
        <v>68.900000000000006</v>
      </c>
      <c r="H806">
        <v>48</v>
      </c>
      <c r="I806">
        <f>EmpresaUsa[[#This Row],[PRECIO]]*EmpresaUsa[[#This Row],[CANTIDADSOLICITADA]]</f>
        <v>3307.2000000000003</v>
      </c>
      <c r="J806" t="s">
        <v>199</v>
      </c>
      <c r="K806" t="s">
        <v>221</v>
      </c>
    </row>
    <row r="807" spans="1:11" x14ac:dyDescent="0.35">
      <c r="A807">
        <v>10550</v>
      </c>
      <c r="B807" t="s">
        <v>112</v>
      </c>
      <c r="C807" s="1">
        <v>35578</v>
      </c>
      <c r="D807" t="s">
        <v>123</v>
      </c>
      <c r="E807" t="s">
        <v>41</v>
      </c>
      <c r="F807" t="s">
        <v>75</v>
      </c>
      <c r="G807">
        <v>50.7</v>
      </c>
      <c r="H807">
        <v>8</v>
      </c>
      <c r="I807">
        <f>EmpresaUsa[[#This Row],[PRECIO]]*EmpresaUsa[[#This Row],[CANTIDADSOLICITADA]]</f>
        <v>405.6</v>
      </c>
      <c r="J807" t="s">
        <v>196</v>
      </c>
      <c r="K807" t="s">
        <v>222</v>
      </c>
    </row>
    <row r="808" spans="1:11" x14ac:dyDescent="0.35">
      <c r="A808">
        <v>10550</v>
      </c>
      <c r="B808" t="s">
        <v>112</v>
      </c>
      <c r="C808" s="1">
        <v>35578</v>
      </c>
      <c r="D808" t="s">
        <v>123</v>
      </c>
      <c r="E808" t="s">
        <v>31</v>
      </c>
      <c r="F808" t="s">
        <v>101</v>
      </c>
      <c r="G808">
        <v>11.96</v>
      </c>
      <c r="H808">
        <v>10</v>
      </c>
      <c r="I808">
        <f>EmpresaUsa[[#This Row],[PRECIO]]*EmpresaUsa[[#This Row],[CANTIDADSOLICITADA]]</f>
        <v>119.60000000000001</v>
      </c>
      <c r="J808" t="s">
        <v>209</v>
      </c>
      <c r="K808" t="s">
        <v>223</v>
      </c>
    </row>
    <row r="809" spans="1:11" x14ac:dyDescent="0.35">
      <c r="A809">
        <v>10550</v>
      </c>
      <c r="B809" t="s">
        <v>112</v>
      </c>
      <c r="C809" s="1">
        <v>35578</v>
      </c>
      <c r="D809" t="s">
        <v>123</v>
      </c>
      <c r="E809" t="s">
        <v>31</v>
      </c>
      <c r="F809" t="s">
        <v>60</v>
      </c>
      <c r="G809">
        <v>13</v>
      </c>
      <c r="H809">
        <v>6</v>
      </c>
      <c r="I809">
        <f>EmpresaUsa[[#This Row],[PRECIO]]*EmpresaUsa[[#This Row],[CANTIDADSOLICITADA]]</f>
        <v>78</v>
      </c>
      <c r="J809" t="s">
        <v>201</v>
      </c>
      <c r="K809" t="s">
        <v>224</v>
      </c>
    </row>
    <row r="810" spans="1:11" x14ac:dyDescent="0.35">
      <c r="A810">
        <v>10550</v>
      </c>
      <c r="B810" t="s">
        <v>112</v>
      </c>
      <c r="C810" s="1">
        <v>35578</v>
      </c>
      <c r="D810" t="s">
        <v>123</v>
      </c>
      <c r="E810" t="s">
        <v>24</v>
      </c>
      <c r="F810" t="s">
        <v>170</v>
      </c>
      <c r="G810">
        <v>37.049999999999997</v>
      </c>
      <c r="H810">
        <v>10</v>
      </c>
      <c r="I810">
        <f>EmpresaUsa[[#This Row],[PRECIO]]*EmpresaUsa[[#This Row],[CANTIDADSOLICITADA]]</f>
        <v>370.5</v>
      </c>
      <c r="J810" t="s">
        <v>199</v>
      </c>
      <c r="K810" t="s">
        <v>225</v>
      </c>
    </row>
    <row r="811" spans="1:11" x14ac:dyDescent="0.35">
      <c r="A811">
        <v>10551</v>
      </c>
      <c r="B811" t="s">
        <v>20</v>
      </c>
      <c r="C811" s="1">
        <v>35578</v>
      </c>
      <c r="D811" t="s">
        <v>139</v>
      </c>
      <c r="E811" t="s">
        <v>31</v>
      </c>
      <c r="F811" t="s">
        <v>47</v>
      </c>
      <c r="G811">
        <v>22.684999999999999</v>
      </c>
      <c r="H811">
        <v>40</v>
      </c>
      <c r="I811">
        <f>EmpresaUsa[[#This Row],[PRECIO]]*EmpresaUsa[[#This Row],[CANTIDADSOLICITADA]]</f>
        <v>907.4</v>
      </c>
      <c r="J811" t="s">
        <v>194</v>
      </c>
      <c r="K811" t="s">
        <v>226</v>
      </c>
    </row>
    <row r="812" spans="1:11" x14ac:dyDescent="0.35">
      <c r="A812">
        <v>10551</v>
      </c>
      <c r="B812" t="s">
        <v>20</v>
      </c>
      <c r="C812" s="1">
        <v>35578</v>
      </c>
      <c r="D812" t="s">
        <v>139</v>
      </c>
      <c r="E812" t="s">
        <v>36</v>
      </c>
      <c r="F812" t="s">
        <v>66</v>
      </c>
      <c r="G812">
        <v>23.4</v>
      </c>
      <c r="H812">
        <v>20</v>
      </c>
      <c r="I812">
        <f>EmpresaUsa[[#This Row],[PRECIO]]*EmpresaUsa[[#This Row],[CANTIDADSOLICITADA]]</f>
        <v>468</v>
      </c>
      <c r="J812" t="s">
        <v>194</v>
      </c>
      <c r="K812" t="s">
        <v>195</v>
      </c>
    </row>
    <row r="813" spans="1:11" x14ac:dyDescent="0.35">
      <c r="A813">
        <v>10551</v>
      </c>
      <c r="B813" t="s">
        <v>20</v>
      </c>
      <c r="C813" s="1">
        <v>35578</v>
      </c>
      <c r="D813" t="s">
        <v>139</v>
      </c>
      <c r="E813" t="s">
        <v>24</v>
      </c>
      <c r="F813" t="s">
        <v>95</v>
      </c>
      <c r="G813">
        <v>25.285</v>
      </c>
      <c r="H813">
        <v>40</v>
      </c>
      <c r="I813">
        <f>EmpresaUsa[[#This Row],[PRECIO]]*EmpresaUsa[[#This Row],[CANTIDADSOLICITADA]]</f>
        <v>1011.4</v>
      </c>
      <c r="J813" t="s">
        <v>196</v>
      </c>
      <c r="K813" t="s">
        <v>197</v>
      </c>
    </row>
    <row r="814" spans="1:11" x14ac:dyDescent="0.35">
      <c r="A814">
        <v>10552</v>
      </c>
      <c r="B814" t="s">
        <v>73</v>
      </c>
      <c r="C814" s="1">
        <v>35579</v>
      </c>
      <c r="D814" t="s">
        <v>53</v>
      </c>
      <c r="E814" t="s">
        <v>10</v>
      </c>
      <c r="F814" t="s">
        <v>119</v>
      </c>
      <c r="G814">
        <v>46.8</v>
      </c>
      <c r="H814">
        <v>18</v>
      </c>
      <c r="I814">
        <f>EmpresaUsa[[#This Row],[PRECIO]]*EmpresaUsa[[#This Row],[CANTIDADSOLICITADA]]</f>
        <v>842.4</v>
      </c>
      <c r="J814" t="s">
        <v>196</v>
      </c>
      <c r="K814" t="s">
        <v>198</v>
      </c>
    </row>
    <row r="815" spans="1:11" x14ac:dyDescent="0.35">
      <c r="A815">
        <v>10552</v>
      </c>
      <c r="B815" t="s">
        <v>73</v>
      </c>
      <c r="C815" s="1">
        <v>35579</v>
      </c>
      <c r="D815" t="s">
        <v>53</v>
      </c>
      <c r="E815" t="s">
        <v>36</v>
      </c>
      <c r="F815" t="s">
        <v>99</v>
      </c>
      <c r="G815">
        <v>10.074999999999999</v>
      </c>
      <c r="H815">
        <v>30</v>
      </c>
      <c r="I815">
        <f>EmpresaUsa[[#This Row],[PRECIO]]*EmpresaUsa[[#This Row],[CANTIDADSOLICITADA]]</f>
        <v>302.25</v>
      </c>
      <c r="J815" t="s">
        <v>199</v>
      </c>
      <c r="K815" t="s">
        <v>200</v>
      </c>
    </row>
    <row r="816" spans="1:11" x14ac:dyDescent="0.35">
      <c r="A816">
        <v>10553</v>
      </c>
      <c r="B816" t="s">
        <v>73</v>
      </c>
      <c r="C816" s="1">
        <v>35580</v>
      </c>
      <c r="D816" t="s">
        <v>76</v>
      </c>
      <c r="E816" t="s">
        <v>10</v>
      </c>
      <c r="F816" t="s">
        <v>11</v>
      </c>
      <c r="G816">
        <v>27.3</v>
      </c>
      <c r="H816">
        <v>15</v>
      </c>
      <c r="I816">
        <f>EmpresaUsa[[#This Row],[PRECIO]]*EmpresaUsa[[#This Row],[CANTIDADSOLICITADA]]</f>
        <v>409.5</v>
      </c>
      <c r="J816" t="s">
        <v>201</v>
      </c>
      <c r="K816" t="s">
        <v>202</v>
      </c>
    </row>
    <row r="817" spans="1:11" x14ac:dyDescent="0.35">
      <c r="A817">
        <v>10553</v>
      </c>
      <c r="B817" t="s">
        <v>73</v>
      </c>
      <c r="C817" s="1">
        <v>35580</v>
      </c>
      <c r="D817" t="s">
        <v>76</v>
      </c>
      <c r="E817" t="s">
        <v>31</v>
      </c>
      <c r="F817" t="s">
        <v>47</v>
      </c>
      <c r="G817">
        <v>22.684999999999999</v>
      </c>
      <c r="H817">
        <v>14</v>
      </c>
      <c r="I817">
        <f>EmpresaUsa[[#This Row],[PRECIO]]*EmpresaUsa[[#This Row],[CANTIDADSOLICITADA]]</f>
        <v>317.58999999999997</v>
      </c>
      <c r="J817" t="s">
        <v>196</v>
      </c>
      <c r="K817" t="s">
        <v>203</v>
      </c>
    </row>
    <row r="818" spans="1:11" x14ac:dyDescent="0.35">
      <c r="A818">
        <v>10553</v>
      </c>
      <c r="B818" t="s">
        <v>73</v>
      </c>
      <c r="C818" s="1">
        <v>35580</v>
      </c>
      <c r="D818" t="s">
        <v>76</v>
      </c>
      <c r="E818" t="s">
        <v>12</v>
      </c>
      <c r="F818" t="s">
        <v>28</v>
      </c>
      <c r="G818">
        <v>27.3</v>
      </c>
      <c r="H818">
        <v>24</v>
      </c>
      <c r="I818">
        <f>EmpresaUsa[[#This Row],[PRECIO]]*EmpresaUsa[[#This Row],[CANTIDADSOLICITADA]]</f>
        <v>655.20000000000005</v>
      </c>
      <c r="J818" t="s">
        <v>204</v>
      </c>
      <c r="K818" t="s">
        <v>205</v>
      </c>
    </row>
    <row r="819" spans="1:11" x14ac:dyDescent="0.35">
      <c r="A819">
        <v>10553</v>
      </c>
      <c r="B819" t="s">
        <v>73</v>
      </c>
      <c r="C819" s="1">
        <v>35580</v>
      </c>
      <c r="D819" t="s">
        <v>76</v>
      </c>
      <c r="E819" t="s">
        <v>10</v>
      </c>
      <c r="F819" t="s">
        <v>35</v>
      </c>
      <c r="G819">
        <v>16.25</v>
      </c>
      <c r="H819">
        <v>30</v>
      </c>
      <c r="I819">
        <f>EmpresaUsa[[#This Row],[PRECIO]]*EmpresaUsa[[#This Row],[CANTIDADSOLICITADA]]</f>
        <v>487.5</v>
      </c>
      <c r="J819" t="s">
        <v>196</v>
      </c>
      <c r="K819" t="s">
        <v>206</v>
      </c>
    </row>
    <row r="820" spans="1:11" x14ac:dyDescent="0.35">
      <c r="A820">
        <v>10553</v>
      </c>
      <c r="B820" t="s">
        <v>73</v>
      </c>
      <c r="C820" s="1">
        <v>35580</v>
      </c>
      <c r="D820" t="s">
        <v>76</v>
      </c>
      <c r="E820" t="s">
        <v>36</v>
      </c>
      <c r="F820" t="s">
        <v>66</v>
      </c>
      <c r="G820">
        <v>23.4</v>
      </c>
      <c r="H820">
        <v>6</v>
      </c>
      <c r="I820">
        <f>EmpresaUsa[[#This Row],[PRECIO]]*EmpresaUsa[[#This Row],[CANTIDADSOLICITADA]]</f>
        <v>140.39999999999998</v>
      </c>
      <c r="J820" t="s">
        <v>196</v>
      </c>
      <c r="K820" t="s">
        <v>207</v>
      </c>
    </row>
    <row r="821" spans="1:11" x14ac:dyDescent="0.35">
      <c r="A821">
        <v>10554</v>
      </c>
      <c r="B821" t="s">
        <v>20</v>
      </c>
      <c r="C821" s="1">
        <v>35580</v>
      </c>
      <c r="D821" t="s">
        <v>62</v>
      </c>
      <c r="E821" t="s">
        <v>31</v>
      </c>
      <c r="F821" t="s">
        <v>47</v>
      </c>
      <c r="G821">
        <v>22.684999999999999</v>
      </c>
      <c r="H821">
        <v>30</v>
      </c>
      <c r="I821">
        <f>EmpresaUsa[[#This Row],[PRECIO]]*EmpresaUsa[[#This Row],[CANTIDADSOLICITADA]]</f>
        <v>680.55</v>
      </c>
      <c r="J821" t="s">
        <v>201</v>
      </c>
      <c r="K821" t="s">
        <v>208</v>
      </c>
    </row>
    <row r="822" spans="1:11" x14ac:dyDescent="0.35">
      <c r="A822">
        <v>10554</v>
      </c>
      <c r="B822" t="s">
        <v>20</v>
      </c>
      <c r="C822" s="1">
        <v>35580</v>
      </c>
      <c r="D822" t="s">
        <v>62</v>
      </c>
      <c r="E822" t="s">
        <v>12</v>
      </c>
      <c r="F822" t="s">
        <v>146</v>
      </c>
      <c r="G822">
        <v>11.7</v>
      </c>
      <c r="H822">
        <v>20</v>
      </c>
      <c r="I822">
        <f>EmpresaUsa[[#This Row],[PRECIO]]*EmpresaUsa[[#This Row],[CANTIDADSOLICITADA]]</f>
        <v>234</v>
      </c>
      <c r="J822" t="s">
        <v>209</v>
      </c>
      <c r="K822" t="s">
        <v>210</v>
      </c>
    </row>
    <row r="823" spans="1:11" x14ac:dyDescent="0.35">
      <c r="A823">
        <v>10554</v>
      </c>
      <c r="B823" t="s">
        <v>20</v>
      </c>
      <c r="C823" s="1">
        <v>35580</v>
      </c>
      <c r="D823" t="s">
        <v>62</v>
      </c>
      <c r="E823" t="s">
        <v>31</v>
      </c>
      <c r="F823" t="s">
        <v>63</v>
      </c>
      <c r="G823">
        <v>64.09</v>
      </c>
      <c r="H823">
        <v>20</v>
      </c>
      <c r="I823">
        <f>EmpresaUsa[[#This Row],[PRECIO]]*EmpresaUsa[[#This Row],[CANTIDADSOLICITADA]]</f>
        <v>1281.8000000000002</v>
      </c>
      <c r="J823" t="s">
        <v>204</v>
      </c>
      <c r="K823" t="s">
        <v>211</v>
      </c>
    </row>
    <row r="824" spans="1:11" x14ac:dyDescent="0.35">
      <c r="A824">
        <v>10554</v>
      </c>
      <c r="B824" t="s">
        <v>20</v>
      </c>
      <c r="C824" s="1">
        <v>35580</v>
      </c>
      <c r="D824" t="s">
        <v>62</v>
      </c>
      <c r="E824" t="s">
        <v>24</v>
      </c>
      <c r="F824" t="s">
        <v>52</v>
      </c>
      <c r="G824">
        <v>16.899999999999999</v>
      </c>
      <c r="H824">
        <v>10</v>
      </c>
      <c r="I824">
        <f>EmpresaUsa[[#This Row],[PRECIO]]*EmpresaUsa[[#This Row],[CANTIDADSOLICITADA]]</f>
        <v>169</v>
      </c>
      <c r="J824" t="s">
        <v>204</v>
      </c>
      <c r="K824" t="s">
        <v>212</v>
      </c>
    </row>
    <row r="825" spans="1:11" x14ac:dyDescent="0.35">
      <c r="A825">
        <v>10555</v>
      </c>
      <c r="B825" t="s">
        <v>15</v>
      </c>
      <c r="C825" s="1">
        <v>35583</v>
      </c>
      <c r="D825" t="s">
        <v>137</v>
      </c>
      <c r="E825" t="s">
        <v>17</v>
      </c>
      <c r="F825" t="s">
        <v>18</v>
      </c>
      <c r="G825">
        <v>30.225000000000001</v>
      </c>
      <c r="H825">
        <v>30</v>
      </c>
      <c r="I825">
        <f>EmpresaUsa[[#This Row],[PRECIO]]*EmpresaUsa[[#This Row],[CANTIDADSOLICITADA]]</f>
        <v>906.75</v>
      </c>
      <c r="J825" t="s">
        <v>196</v>
      </c>
      <c r="K825" t="s">
        <v>213</v>
      </c>
    </row>
    <row r="826" spans="1:11" x14ac:dyDescent="0.35">
      <c r="A826">
        <v>10555</v>
      </c>
      <c r="B826" t="s">
        <v>15</v>
      </c>
      <c r="C826" s="1">
        <v>35583</v>
      </c>
      <c r="D826" t="s">
        <v>137</v>
      </c>
      <c r="E826" t="s">
        <v>31</v>
      </c>
      <c r="F826" t="s">
        <v>101</v>
      </c>
      <c r="G826">
        <v>11.96</v>
      </c>
      <c r="H826">
        <v>35</v>
      </c>
      <c r="I826">
        <f>EmpresaUsa[[#This Row],[PRECIO]]*EmpresaUsa[[#This Row],[CANTIDADSOLICITADA]]</f>
        <v>418.6</v>
      </c>
      <c r="J826" t="s">
        <v>201</v>
      </c>
      <c r="K826" t="s">
        <v>214</v>
      </c>
    </row>
    <row r="827" spans="1:11" x14ac:dyDescent="0.35">
      <c r="A827">
        <v>10555</v>
      </c>
      <c r="B827" t="s">
        <v>15</v>
      </c>
      <c r="C827" s="1">
        <v>35583</v>
      </c>
      <c r="D827" t="s">
        <v>137</v>
      </c>
      <c r="E827" t="s">
        <v>36</v>
      </c>
      <c r="F827" t="s">
        <v>40</v>
      </c>
      <c r="G827">
        <v>5.85</v>
      </c>
      <c r="H827">
        <v>18</v>
      </c>
      <c r="I827">
        <f>EmpresaUsa[[#This Row],[PRECIO]]*EmpresaUsa[[#This Row],[CANTIDADSOLICITADA]]</f>
        <v>105.3</v>
      </c>
      <c r="J827" t="s">
        <v>201</v>
      </c>
      <c r="K827" t="s">
        <v>215</v>
      </c>
    </row>
    <row r="828" spans="1:11" x14ac:dyDescent="0.35">
      <c r="A828">
        <v>10555</v>
      </c>
      <c r="B828" t="s">
        <v>15</v>
      </c>
      <c r="C828" s="1">
        <v>35583</v>
      </c>
      <c r="D828" t="s">
        <v>137</v>
      </c>
      <c r="E828" t="s">
        <v>17</v>
      </c>
      <c r="F828" t="s">
        <v>19</v>
      </c>
      <c r="G828">
        <v>68.900000000000006</v>
      </c>
      <c r="H828">
        <v>20</v>
      </c>
      <c r="I828">
        <f>EmpresaUsa[[#This Row],[PRECIO]]*EmpresaUsa[[#This Row],[CANTIDADSOLICITADA]]</f>
        <v>1378</v>
      </c>
      <c r="J828" t="s">
        <v>194</v>
      </c>
      <c r="K828" t="s">
        <v>216</v>
      </c>
    </row>
    <row r="829" spans="1:11" x14ac:dyDescent="0.35">
      <c r="A829">
        <v>10555</v>
      </c>
      <c r="B829" t="s">
        <v>15</v>
      </c>
      <c r="C829" s="1">
        <v>35583</v>
      </c>
      <c r="D829" t="s">
        <v>137</v>
      </c>
      <c r="E829" t="s">
        <v>12</v>
      </c>
      <c r="F829" t="s">
        <v>70</v>
      </c>
      <c r="G829">
        <v>49.4</v>
      </c>
      <c r="H829">
        <v>40</v>
      </c>
      <c r="I829">
        <f>EmpresaUsa[[#This Row],[PRECIO]]*EmpresaUsa[[#This Row],[CANTIDADSOLICITADA]]</f>
        <v>1976</v>
      </c>
      <c r="J829" t="s">
        <v>199</v>
      </c>
      <c r="K829" t="s">
        <v>217</v>
      </c>
    </row>
    <row r="830" spans="1:11" x14ac:dyDescent="0.35">
      <c r="A830">
        <v>10556</v>
      </c>
      <c r="B830" t="s">
        <v>73</v>
      </c>
      <c r="C830" s="1">
        <v>35584</v>
      </c>
      <c r="D830" t="s">
        <v>147</v>
      </c>
      <c r="E830" t="s">
        <v>10</v>
      </c>
      <c r="F830" t="s">
        <v>14</v>
      </c>
      <c r="G830">
        <v>45.24</v>
      </c>
      <c r="H830">
        <v>24</v>
      </c>
      <c r="I830">
        <f>EmpresaUsa[[#This Row],[PRECIO]]*EmpresaUsa[[#This Row],[CANTIDADSOLICITADA]]</f>
        <v>1085.76</v>
      </c>
      <c r="J830" t="s">
        <v>194</v>
      </c>
      <c r="K830" t="s">
        <v>218</v>
      </c>
    </row>
    <row r="831" spans="1:11" x14ac:dyDescent="0.35">
      <c r="A831">
        <v>10557</v>
      </c>
      <c r="B831" t="s">
        <v>44</v>
      </c>
      <c r="C831" s="1">
        <v>35584</v>
      </c>
      <c r="D831" t="s">
        <v>98</v>
      </c>
      <c r="E831" t="s">
        <v>12</v>
      </c>
      <c r="F831" t="s">
        <v>115</v>
      </c>
      <c r="G831">
        <v>43.225000000000001</v>
      </c>
      <c r="H831">
        <v>30</v>
      </c>
      <c r="I831">
        <f>EmpresaUsa[[#This Row],[PRECIO]]*EmpresaUsa[[#This Row],[CANTIDADSOLICITADA]]</f>
        <v>1296.75</v>
      </c>
      <c r="J831" t="s">
        <v>196</v>
      </c>
      <c r="K831" t="s">
        <v>219</v>
      </c>
    </row>
    <row r="832" spans="1:11" x14ac:dyDescent="0.35">
      <c r="A832">
        <v>10557</v>
      </c>
      <c r="B832" t="s">
        <v>44</v>
      </c>
      <c r="C832" s="1">
        <v>35584</v>
      </c>
      <c r="D832" t="s">
        <v>98</v>
      </c>
      <c r="E832" t="s">
        <v>36</v>
      </c>
      <c r="F832" t="s">
        <v>99</v>
      </c>
      <c r="G832">
        <v>10.074999999999999</v>
      </c>
      <c r="H832">
        <v>20</v>
      </c>
      <c r="I832">
        <f>EmpresaUsa[[#This Row],[PRECIO]]*EmpresaUsa[[#This Row],[CANTIDADSOLICITADA]]</f>
        <v>201.5</v>
      </c>
      <c r="J832" t="s">
        <v>196</v>
      </c>
      <c r="K832" t="s">
        <v>220</v>
      </c>
    </row>
    <row r="833" spans="1:11" x14ac:dyDescent="0.35">
      <c r="A833">
        <v>10558</v>
      </c>
      <c r="B833" t="s">
        <v>55</v>
      </c>
      <c r="C833" s="1">
        <v>35585</v>
      </c>
      <c r="D833" t="s">
        <v>153</v>
      </c>
      <c r="E833" t="s">
        <v>31</v>
      </c>
      <c r="F833" t="s">
        <v>144</v>
      </c>
      <c r="G833">
        <v>12.35</v>
      </c>
      <c r="H833">
        <v>25</v>
      </c>
      <c r="I833">
        <f>EmpresaUsa[[#This Row],[PRECIO]]*EmpresaUsa[[#This Row],[CANTIDADSOLICITADA]]</f>
        <v>308.75</v>
      </c>
      <c r="J833" t="s">
        <v>199</v>
      </c>
      <c r="K833" t="s">
        <v>221</v>
      </c>
    </row>
    <row r="834" spans="1:11" x14ac:dyDescent="0.35">
      <c r="A834">
        <v>10558</v>
      </c>
      <c r="B834" t="s">
        <v>55</v>
      </c>
      <c r="C834" s="1">
        <v>35585</v>
      </c>
      <c r="D834" t="s">
        <v>153</v>
      </c>
      <c r="E834" t="s">
        <v>17</v>
      </c>
      <c r="F834" t="s">
        <v>19</v>
      </c>
      <c r="G834">
        <v>68.900000000000006</v>
      </c>
      <c r="H834">
        <v>20</v>
      </c>
      <c r="I834">
        <f>EmpresaUsa[[#This Row],[PRECIO]]*EmpresaUsa[[#This Row],[CANTIDADSOLICITADA]]</f>
        <v>1378</v>
      </c>
      <c r="J834" t="s">
        <v>196</v>
      </c>
      <c r="K834" t="s">
        <v>222</v>
      </c>
    </row>
    <row r="835" spans="1:11" x14ac:dyDescent="0.35">
      <c r="A835">
        <v>10558</v>
      </c>
      <c r="B835" t="s">
        <v>55</v>
      </c>
      <c r="C835" s="1">
        <v>35585</v>
      </c>
      <c r="D835" t="s">
        <v>153</v>
      </c>
      <c r="E835" t="s">
        <v>12</v>
      </c>
      <c r="F835" t="s">
        <v>134</v>
      </c>
      <c r="G835">
        <v>9.1</v>
      </c>
      <c r="H835">
        <v>30</v>
      </c>
      <c r="I835">
        <f>EmpresaUsa[[#This Row],[PRECIO]]*EmpresaUsa[[#This Row],[CANTIDADSOLICITADA]]</f>
        <v>273</v>
      </c>
      <c r="J835" t="s">
        <v>209</v>
      </c>
      <c r="K835" t="s">
        <v>223</v>
      </c>
    </row>
    <row r="836" spans="1:11" x14ac:dyDescent="0.35">
      <c r="A836">
        <v>10558</v>
      </c>
      <c r="B836" t="s">
        <v>55</v>
      </c>
      <c r="C836" s="1">
        <v>35585</v>
      </c>
      <c r="D836" t="s">
        <v>153</v>
      </c>
      <c r="E836" t="s">
        <v>41</v>
      </c>
      <c r="F836" t="s">
        <v>51</v>
      </c>
      <c r="G836">
        <v>42.64</v>
      </c>
      <c r="H836">
        <v>18</v>
      </c>
      <c r="I836">
        <f>EmpresaUsa[[#This Row],[PRECIO]]*EmpresaUsa[[#This Row],[CANTIDADSOLICITADA]]</f>
        <v>767.52</v>
      </c>
      <c r="J836" t="s">
        <v>201</v>
      </c>
      <c r="K836" t="s">
        <v>224</v>
      </c>
    </row>
    <row r="837" spans="1:11" x14ac:dyDescent="0.35">
      <c r="A837">
        <v>10558</v>
      </c>
      <c r="B837" t="s">
        <v>55</v>
      </c>
      <c r="C837" s="1">
        <v>35585</v>
      </c>
      <c r="D837" t="s">
        <v>153</v>
      </c>
      <c r="E837" t="s">
        <v>22</v>
      </c>
      <c r="F837" t="s">
        <v>97</v>
      </c>
      <c r="G837">
        <v>19.5</v>
      </c>
      <c r="H837">
        <v>3</v>
      </c>
      <c r="I837">
        <f>EmpresaUsa[[#This Row],[PRECIO]]*EmpresaUsa[[#This Row],[CANTIDADSOLICITADA]]</f>
        <v>58.5</v>
      </c>
      <c r="J837" t="s">
        <v>199</v>
      </c>
      <c r="K837" t="s">
        <v>225</v>
      </c>
    </row>
    <row r="838" spans="1:11" x14ac:dyDescent="0.35">
      <c r="A838">
        <v>10559</v>
      </c>
      <c r="B838" t="s">
        <v>15</v>
      </c>
      <c r="C838" s="1">
        <v>35586</v>
      </c>
      <c r="D838" t="s">
        <v>74</v>
      </c>
      <c r="E838" t="s">
        <v>22</v>
      </c>
      <c r="F838" t="s">
        <v>23</v>
      </c>
      <c r="G838">
        <v>12.545</v>
      </c>
      <c r="H838">
        <v>12</v>
      </c>
      <c r="I838">
        <f>EmpresaUsa[[#This Row],[PRECIO]]*EmpresaUsa[[#This Row],[CANTIDADSOLICITADA]]</f>
        <v>150.54</v>
      </c>
      <c r="J838" t="s">
        <v>194</v>
      </c>
      <c r="K838" t="s">
        <v>226</v>
      </c>
    </row>
    <row r="839" spans="1:11" x14ac:dyDescent="0.35">
      <c r="A839">
        <v>10559</v>
      </c>
      <c r="B839" t="s">
        <v>15</v>
      </c>
      <c r="C839" s="1">
        <v>35586</v>
      </c>
      <c r="D839" t="s">
        <v>74</v>
      </c>
      <c r="E839" t="s">
        <v>41</v>
      </c>
      <c r="F839" t="s">
        <v>42</v>
      </c>
      <c r="G839">
        <v>31.2</v>
      </c>
      <c r="H839">
        <v>18</v>
      </c>
      <c r="I839">
        <f>EmpresaUsa[[#This Row],[PRECIO]]*EmpresaUsa[[#This Row],[CANTIDADSOLICITADA]]</f>
        <v>561.6</v>
      </c>
      <c r="J839" t="s">
        <v>194</v>
      </c>
      <c r="K839" t="s">
        <v>195</v>
      </c>
    </row>
    <row r="840" spans="1:11" x14ac:dyDescent="0.35">
      <c r="A840">
        <v>10560</v>
      </c>
      <c r="B840" t="s">
        <v>67</v>
      </c>
      <c r="C840" s="1">
        <v>35587</v>
      </c>
      <c r="D840" t="s">
        <v>78</v>
      </c>
      <c r="E840" t="s">
        <v>22</v>
      </c>
      <c r="F840" t="s">
        <v>71</v>
      </c>
      <c r="G840">
        <v>33.656999999999996</v>
      </c>
      <c r="H840">
        <v>20</v>
      </c>
      <c r="I840">
        <f>EmpresaUsa[[#This Row],[PRECIO]]*EmpresaUsa[[#This Row],[CANTIDADSOLICITADA]]</f>
        <v>673.13999999999987</v>
      </c>
      <c r="J840" t="s">
        <v>196</v>
      </c>
      <c r="K840" t="s">
        <v>197</v>
      </c>
    </row>
    <row r="841" spans="1:11" x14ac:dyDescent="0.35">
      <c r="A841">
        <v>10560</v>
      </c>
      <c r="B841" t="s">
        <v>67</v>
      </c>
      <c r="C841" s="1">
        <v>35587</v>
      </c>
      <c r="D841" t="s">
        <v>78</v>
      </c>
      <c r="E841" t="s">
        <v>31</v>
      </c>
      <c r="F841" t="s">
        <v>63</v>
      </c>
      <c r="G841">
        <v>64.09</v>
      </c>
      <c r="H841">
        <v>15</v>
      </c>
      <c r="I841">
        <f>EmpresaUsa[[#This Row],[PRECIO]]*EmpresaUsa[[#This Row],[CANTIDADSOLICITADA]]</f>
        <v>961.35</v>
      </c>
      <c r="J841" t="s">
        <v>196</v>
      </c>
      <c r="K841" t="s">
        <v>198</v>
      </c>
    </row>
    <row r="842" spans="1:11" x14ac:dyDescent="0.35">
      <c r="A842">
        <v>10561</v>
      </c>
      <c r="B842" t="s">
        <v>73</v>
      </c>
      <c r="C842" s="1">
        <v>35587</v>
      </c>
      <c r="D842" t="s">
        <v>72</v>
      </c>
      <c r="E842" t="s">
        <v>24</v>
      </c>
      <c r="F842" t="s">
        <v>95</v>
      </c>
      <c r="G842">
        <v>25.285</v>
      </c>
      <c r="H842">
        <v>10</v>
      </c>
      <c r="I842">
        <f>EmpresaUsa[[#This Row],[PRECIO]]*EmpresaUsa[[#This Row],[CANTIDADSOLICITADA]]</f>
        <v>252.85</v>
      </c>
      <c r="J842" t="s">
        <v>199</v>
      </c>
      <c r="K842" t="s">
        <v>200</v>
      </c>
    </row>
    <row r="843" spans="1:11" x14ac:dyDescent="0.35">
      <c r="A843">
        <v>10561</v>
      </c>
      <c r="B843" t="s">
        <v>73</v>
      </c>
      <c r="C843" s="1">
        <v>35587</v>
      </c>
      <c r="D843" t="s">
        <v>72</v>
      </c>
      <c r="E843" t="s">
        <v>17</v>
      </c>
      <c r="F843" t="s">
        <v>19</v>
      </c>
      <c r="G843">
        <v>68.900000000000006</v>
      </c>
      <c r="H843">
        <v>50</v>
      </c>
      <c r="I843">
        <f>EmpresaUsa[[#This Row],[PRECIO]]*EmpresaUsa[[#This Row],[CANTIDADSOLICITADA]]</f>
        <v>3445.0000000000005</v>
      </c>
      <c r="J843" t="s">
        <v>201</v>
      </c>
      <c r="K843" t="s">
        <v>202</v>
      </c>
    </row>
    <row r="844" spans="1:11" x14ac:dyDescent="0.35">
      <c r="A844">
        <v>10562</v>
      </c>
      <c r="B844" t="s">
        <v>55</v>
      </c>
      <c r="C844" s="1">
        <v>35590</v>
      </c>
      <c r="D844" t="s">
        <v>109</v>
      </c>
      <c r="E844" t="s">
        <v>10</v>
      </c>
      <c r="F844" t="s">
        <v>33</v>
      </c>
      <c r="G844">
        <v>3.25</v>
      </c>
      <c r="H844">
        <v>20</v>
      </c>
      <c r="I844">
        <f>EmpresaUsa[[#This Row],[PRECIO]]*EmpresaUsa[[#This Row],[CANTIDADSOLICITADA]]</f>
        <v>65</v>
      </c>
      <c r="J844" t="s">
        <v>196</v>
      </c>
      <c r="K844" t="s">
        <v>203</v>
      </c>
    </row>
    <row r="845" spans="1:11" x14ac:dyDescent="0.35">
      <c r="A845">
        <v>10562</v>
      </c>
      <c r="B845" t="s">
        <v>55</v>
      </c>
      <c r="C845" s="1">
        <v>35590</v>
      </c>
      <c r="D845" t="s">
        <v>109</v>
      </c>
      <c r="E845" t="s">
        <v>31</v>
      </c>
      <c r="F845" t="s">
        <v>63</v>
      </c>
      <c r="G845">
        <v>64.09</v>
      </c>
      <c r="H845">
        <v>10</v>
      </c>
      <c r="I845">
        <f>EmpresaUsa[[#This Row],[PRECIO]]*EmpresaUsa[[#This Row],[CANTIDADSOLICITADA]]</f>
        <v>640.90000000000009</v>
      </c>
      <c r="J845" t="s">
        <v>204</v>
      </c>
      <c r="K845" t="s">
        <v>205</v>
      </c>
    </row>
    <row r="846" spans="1:11" x14ac:dyDescent="0.35">
      <c r="A846">
        <v>10563</v>
      </c>
      <c r="B846" t="s">
        <v>73</v>
      </c>
      <c r="C846" s="1">
        <v>35591</v>
      </c>
      <c r="D846" t="s">
        <v>106</v>
      </c>
      <c r="E846" t="s">
        <v>22</v>
      </c>
      <c r="F846" t="s">
        <v>48</v>
      </c>
      <c r="G846">
        <v>24.7</v>
      </c>
      <c r="H846">
        <v>25</v>
      </c>
      <c r="I846">
        <f>EmpresaUsa[[#This Row],[PRECIO]]*EmpresaUsa[[#This Row],[CANTIDADSOLICITADA]]</f>
        <v>617.5</v>
      </c>
      <c r="J846" t="s">
        <v>196</v>
      </c>
      <c r="K846" t="s">
        <v>206</v>
      </c>
    </row>
    <row r="847" spans="1:11" x14ac:dyDescent="0.35">
      <c r="A847">
        <v>10563</v>
      </c>
      <c r="B847" t="s">
        <v>73</v>
      </c>
      <c r="C847" s="1">
        <v>35591</v>
      </c>
      <c r="D847" t="s">
        <v>106</v>
      </c>
      <c r="E847" t="s">
        <v>12</v>
      </c>
      <c r="F847" t="s">
        <v>134</v>
      </c>
      <c r="G847">
        <v>9.1</v>
      </c>
      <c r="H847">
        <v>70</v>
      </c>
      <c r="I847">
        <f>EmpresaUsa[[#This Row],[PRECIO]]*EmpresaUsa[[#This Row],[CANTIDADSOLICITADA]]</f>
        <v>637</v>
      </c>
      <c r="J847" t="s">
        <v>196</v>
      </c>
      <c r="K847" t="s">
        <v>207</v>
      </c>
    </row>
    <row r="848" spans="1:11" x14ac:dyDescent="0.35">
      <c r="A848">
        <v>10564</v>
      </c>
      <c r="B848" t="s">
        <v>20</v>
      </c>
      <c r="C848" s="1">
        <v>35591</v>
      </c>
      <c r="D848" t="s">
        <v>68</v>
      </c>
      <c r="E848" t="s">
        <v>41</v>
      </c>
      <c r="F848" t="s">
        <v>75</v>
      </c>
      <c r="G848">
        <v>50.7</v>
      </c>
      <c r="H848">
        <v>16</v>
      </c>
      <c r="I848">
        <f>EmpresaUsa[[#This Row],[PRECIO]]*EmpresaUsa[[#This Row],[CANTIDADSOLICITADA]]</f>
        <v>811.2</v>
      </c>
      <c r="J848" t="s">
        <v>201</v>
      </c>
      <c r="K848" t="s">
        <v>208</v>
      </c>
    </row>
    <row r="849" spans="1:11" x14ac:dyDescent="0.35">
      <c r="A849">
        <v>10564</v>
      </c>
      <c r="B849" t="s">
        <v>20</v>
      </c>
      <c r="C849" s="1">
        <v>35591</v>
      </c>
      <c r="D849" t="s">
        <v>68</v>
      </c>
      <c r="E849" t="s">
        <v>10</v>
      </c>
      <c r="F849" t="s">
        <v>35</v>
      </c>
      <c r="G849">
        <v>16.25</v>
      </c>
      <c r="H849">
        <v>6</v>
      </c>
      <c r="I849">
        <f>EmpresaUsa[[#This Row],[PRECIO]]*EmpresaUsa[[#This Row],[CANTIDADSOLICITADA]]</f>
        <v>97.5</v>
      </c>
      <c r="J849" t="s">
        <v>209</v>
      </c>
      <c r="K849" t="s">
        <v>210</v>
      </c>
    </row>
    <row r="850" spans="1:11" x14ac:dyDescent="0.35">
      <c r="A850">
        <v>10564</v>
      </c>
      <c r="B850" t="s">
        <v>20</v>
      </c>
      <c r="C850" s="1">
        <v>35591</v>
      </c>
      <c r="D850" t="s">
        <v>68</v>
      </c>
      <c r="E850" t="s">
        <v>41</v>
      </c>
      <c r="F850" t="s">
        <v>42</v>
      </c>
      <c r="G850">
        <v>31.2</v>
      </c>
      <c r="H850">
        <v>25</v>
      </c>
      <c r="I850">
        <f>EmpresaUsa[[#This Row],[PRECIO]]*EmpresaUsa[[#This Row],[CANTIDADSOLICITADA]]</f>
        <v>780</v>
      </c>
      <c r="J850" t="s">
        <v>204</v>
      </c>
      <c r="K850" t="s">
        <v>211</v>
      </c>
    </row>
    <row r="851" spans="1:11" x14ac:dyDescent="0.35">
      <c r="A851">
        <v>10565</v>
      </c>
      <c r="B851" t="s">
        <v>67</v>
      </c>
      <c r="C851" s="1">
        <v>35592</v>
      </c>
      <c r="D851" t="s">
        <v>143</v>
      </c>
      <c r="E851" t="s">
        <v>36</v>
      </c>
      <c r="F851" t="s">
        <v>40</v>
      </c>
      <c r="G851">
        <v>5.85</v>
      </c>
      <c r="H851">
        <v>25</v>
      </c>
      <c r="I851">
        <f>EmpresaUsa[[#This Row],[PRECIO]]*EmpresaUsa[[#This Row],[CANTIDADSOLICITADA]]</f>
        <v>146.25</v>
      </c>
      <c r="J851" t="s">
        <v>204</v>
      </c>
      <c r="K851" t="s">
        <v>212</v>
      </c>
    </row>
    <row r="852" spans="1:11" x14ac:dyDescent="0.35">
      <c r="A852">
        <v>10565</v>
      </c>
      <c r="B852" t="s">
        <v>67</v>
      </c>
      <c r="C852" s="1">
        <v>35592</v>
      </c>
      <c r="D852" t="s">
        <v>143</v>
      </c>
      <c r="E852" t="s">
        <v>12</v>
      </c>
      <c r="F852" t="s">
        <v>115</v>
      </c>
      <c r="G852">
        <v>43.225000000000001</v>
      </c>
      <c r="H852">
        <v>18</v>
      </c>
      <c r="I852">
        <f>EmpresaUsa[[#This Row],[PRECIO]]*EmpresaUsa[[#This Row],[CANTIDADSOLICITADA]]</f>
        <v>778.05000000000007</v>
      </c>
      <c r="J852" t="s">
        <v>196</v>
      </c>
      <c r="K852" t="s">
        <v>213</v>
      </c>
    </row>
    <row r="853" spans="1:11" x14ac:dyDescent="0.35">
      <c r="A853">
        <v>10566</v>
      </c>
      <c r="B853" t="s">
        <v>44</v>
      </c>
      <c r="C853" s="1">
        <v>35593</v>
      </c>
      <c r="D853" t="s">
        <v>74</v>
      </c>
      <c r="E853" t="s">
        <v>10</v>
      </c>
      <c r="F853" t="s">
        <v>11</v>
      </c>
      <c r="G853">
        <v>27.3</v>
      </c>
      <c r="H853">
        <v>35</v>
      </c>
      <c r="I853">
        <f>EmpresaUsa[[#This Row],[PRECIO]]*EmpresaUsa[[#This Row],[CANTIDADSOLICITADA]]</f>
        <v>955.5</v>
      </c>
      <c r="J853" t="s">
        <v>201</v>
      </c>
      <c r="K853" t="s">
        <v>214</v>
      </c>
    </row>
    <row r="854" spans="1:11" x14ac:dyDescent="0.35">
      <c r="A854">
        <v>10566</v>
      </c>
      <c r="B854" t="s">
        <v>44</v>
      </c>
      <c r="C854" s="1">
        <v>35593</v>
      </c>
      <c r="D854" t="s">
        <v>74</v>
      </c>
      <c r="E854" t="s">
        <v>22</v>
      </c>
      <c r="F854" t="s">
        <v>118</v>
      </c>
      <c r="G854">
        <v>81.25</v>
      </c>
      <c r="H854">
        <v>18</v>
      </c>
      <c r="I854">
        <f>EmpresaUsa[[#This Row],[PRECIO]]*EmpresaUsa[[#This Row],[CANTIDADSOLICITADA]]</f>
        <v>1462.5</v>
      </c>
      <c r="J854" t="s">
        <v>201</v>
      </c>
      <c r="K854" t="s">
        <v>215</v>
      </c>
    </row>
    <row r="855" spans="1:11" x14ac:dyDescent="0.35">
      <c r="A855">
        <v>10566</v>
      </c>
      <c r="B855" t="s">
        <v>44</v>
      </c>
      <c r="C855" s="1">
        <v>35593</v>
      </c>
      <c r="D855" t="s">
        <v>74</v>
      </c>
      <c r="E855" t="s">
        <v>36</v>
      </c>
      <c r="F855" t="s">
        <v>80</v>
      </c>
      <c r="G855">
        <v>23.4</v>
      </c>
      <c r="H855">
        <v>10</v>
      </c>
      <c r="I855">
        <f>EmpresaUsa[[#This Row],[PRECIO]]*EmpresaUsa[[#This Row],[CANTIDADSOLICITADA]]</f>
        <v>234</v>
      </c>
      <c r="J855" t="s">
        <v>194</v>
      </c>
      <c r="K855" t="s">
        <v>216</v>
      </c>
    </row>
    <row r="856" spans="1:11" x14ac:dyDescent="0.35">
      <c r="A856">
        <v>10567</v>
      </c>
      <c r="B856" t="s">
        <v>55</v>
      </c>
      <c r="C856" s="1">
        <v>35593</v>
      </c>
      <c r="D856" t="s">
        <v>120</v>
      </c>
      <c r="E856" t="s">
        <v>10</v>
      </c>
      <c r="F856" t="s">
        <v>35</v>
      </c>
      <c r="G856">
        <v>16.25</v>
      </c>
      <c r="H856">
        <v>60</v>
      </c>
      <c r="I856">
        <f>EmpresaUsa[[#This Row],[PRECIO]]*EmpresaUsa[[#This Row],[CANTIDADSOLICITADA]]</f>
        <v>975</v>
      </c>
      <c r="J856" t="s">
        <v>199</v>
      </c>
      <c r="K856" t="s">
        <v>217</v>
      </c>
    </row>
    <row r="857" spans="1:11" x14ac:dyDescent="0.35">
      <c r="A857">
        <v>10567</v>
      </c>
      <c r="B857" t="s">
        <v>55</v>
      </c>
      <c r="C857" s="1">
        <v>35593</v>
      </c>
      <c r="D857" t="s">
        <v>120</v>
      </c>
      <c r="E857" t="s">
        <v>17</v>
      </c>
      <c r="F857" t="s">
        <v>19</v>
      </c>
      <c r="G857">
        <v>68.900000000000006</v>
      </c>
      <c r="H857">
        <v>3</v>
      </c>
      <c r="I857">
        <f>EmpresaUsa[[#This Row],[PRECIO]]*EmpresaUsa[[#This Row],[CANTIDADSOLICITADA]]</f>
        <v>206.70000000000002</v>
      </c>
      <c r="J857" t="s">
        <v>194</v>
      </c>
      <c r="K857" t="s">
        <v>218</v>
      </c>
    </row>
    <row r="858" spans="1:11" x14ac:dyDescent="0.35">
      <c r="A858">
        <v>10567</v>
      </c>
      <c r="B858" t="s">
        <v>55</v>
      </c>
      <c r="C858" s="1">
        <v>35593</v>
      </c>
      <c r="D858" t="s">
        <v>120</v>
      </c>
      <c r="E858" t="s">
        <v>10</v>
      </c>
      <c r="F858" t="s">
        <v>49</v>
      </c>
      <c r="G858">
        <v>71.5</v>
      </c>
      <c r="H858">
        <v>40</v>
      </c>
      <c r="I858">
        <f>EmpresaUsa[[#This Row],[PRECIO]]*EmpresaUsa[[#This Row],[CANTIDADSOLICITADA]]</f>
        <v>2860</v>
      </c>
      <c r="J858" t="s">
        <v>196</v>
      </c>
      <c r="K858" t="s">
        <v>219</v>
      </c>
    </row>
    <row r="859" spans="1:11" x14ac:dyDescent="0.35">
      <c r="A859">
        <v>10568</v>
      </c>
      <c r="B859" t="s">
        <v>26</v>
      </c>
      <c r="C859" s="1">
        <v>35594</v>
      </c>
      <c r="D859" t="s">
        <v>158</v>
      </c>
      <c r="E859" t="s">
        <v>22</v>
      </c>
      <c r="F859" t="s">
        <v>87</v>
      </c>
      <c r="G859">
        <v>40.299999999999997</v>
      </c>
      <c r="H859">
        <v>5</v>
      </c>
      <c r="I859">
        <f>EmpresaUsa[[#This Row],[PRECIO]]*EmpresaUsa[[#This Row],[CANTIDADSOLICITADA]]</f>
        <v>201.5</v>
      </c>
      <c r="J859" t="s">
        <v>196</v>
      </c>
      <c r="K859" t="s">
        <v>220</v>
      </c>
    </row>
    <row r="860" spans="1:11" x14ac:dyDescent="0.35">
      <c r="A860">
        <v>10569</v>
      </c>
      <c r="B860" t="s">
        <v>8</v>
      </c>
      <c r="C860" s="1">
        <v>35597</v>
      </c>
      <c r="D860" t="s">
        <v>68</v>
      </c>
      <c r="E860" t="s">
        <v>10</v>
      </c>
      <c r="F860" t="s">
        <v>35</v>
      </c>
      <c r="G860">
        <v>16.25</v>
      </c>
      <c r="H860">
        <v>35</v>
      </c>
      <c r="I860">
        <f>EmpresaUsa[[#This Row],[PRECIO]]*EmpresaUsa[[#This Row],[CANTIDADSOLICITADA]]</f>
        <v>568.75</v>
      </c>
      <c r="J860" t="s">
        <v>199</v>
      </c>
      <c r="K860" t="s">
        <v>221</v>
      </c>
    </row>
    <row r="861" spans="1:11" x14ac:dyDescent="0.35">
      <c r="A861">
        <v>10569</v>
      </c>
      <c r="B861" t="s">
        <v>8</v>
      </c>
      <c r="C861" s="1">
        <v>35597</v>
      </c>
      <c r="D861" t="s">
        <v>68</v>
      </c>
      <c r="E861" t="s">
        <v>36</v>
      </c>
      <c r="F861" t="s">
        <v>80</v>
      </c>
      <c r="G861">
        <v>23.4</v>
      </c>
      <c r="H861">
        <v>30</v>
      </c>
      <c r="I861">
        <f>EmpresaUsa[[#This Row],[PRECIO]]*EmpresaUsa[[#This Row],[CANTIDADSOLICITADA]]</f>
        <v>702</v>
      </c>
      <c r="J861" t="s">
        <v>196</v>
      </c>
      <c r="K861" t="s">
        <v>222</v>
      </c>
    </row>
    <row r="862" spans="1:11" x14ac:dyDescent="0.35">
      <c r="A862">
        <v>10570</v>
      </c>
      <c r="B862" t="s">
        <v>26</v>
      </c>
      <c r="C862" s="1">
        <v>35598</v>
      </c>
      <c r="D862" t="s">
        <v>143</v>
      </c>
      <c r="E862" t="s">
        <v>10</v>
      </c>
      <c r="F862" t="s">
        <v>11</v>
      </c>
      <c r="G862">
        <v>27.3</v>
      </c>
      <c r="H862">
        <v>15</v>
      </c>
      <c r="I862">
        <f>EmpresaUsa[[#This Row],[PRECIO]]*EmpresaUsa[[#This Row],[CANTIDADSOLICITADA]]</f>
        <v>409.5</v>
      </c>
      <c r="J862" t="s">
        <v>209</v>
      </c>
      <c r="K862" t="s">
        <v>223</v>
      </c>
    </row>
    <row r="863" spans="1:11" x14ac:dyDescent="0.35">
      <c r="A863">
        <v>10570</v>
      </c>
      <c r="B863" t="s">
        <v>26</v>
      </c>
      <c r="C863" s="1">
        <v>35598</v>
      </c>
      <c r="D863" t="s">
        <v>143</v>
      </c>
      <c r="E863" t="s">
        <v>12</v>
      </c>
      <c r="F863" t="s">
        <v>70</v>
      </c>
      <c r="G863">
        <v>49.4</v>
      </c>
      <c r="H863">
        <v>60</v>
      </c>
      <c r="I863">
        <f>EmpresaUsa[[#This Row],[PRECIO]]*EmpresaUsa[[#This Row],[CANTIDADSOLICITADA]]</f>
        <v>2964</v>
      </c>
      <c r="J863" t="s">
        <v>201</v>
      </c>
      <c r="K863" t="s">
        <v>224</v>
      </c>
    </row>
    <row r="864" spans="1:11" x14ac:dyDescent="0.35">
      <c r="A864">
        <v>10571</v>
      </c>
      <c r="B864" t="s">
        <v>67</v>
      </c>
      <c r="C864" s="1">
        <v>35598</v>
      </c>
      <c r="D864" t="s">
        <v>56</v>
      </c>
      <c r="E864" t="s">
        <v>17</v>
      </c>
      <c r="F864" t="s">
        <v>18</v>
      </c>
      <c r="G864">
        <v>30.225000000000001</v>
      </c>
      <c r="H864">
        <v>11</v>
      </c>
      <c r="I864">
        <f>EmpresaUsa[[#This Row],[PRECIO]]*EmpresaUsa[[#This Row],[CANTIDADSOLICITADA]]</f>
        <v>332.47500000000002</v>
      </c>
      <c r="J864" t="s">
        <v>199</v>
      </c>
      <c r="K864" t="s">
        <v>225</v>
      </c>
    </row>
    <row r="865" spans="1:11" x14ac:dyDescent="0.35">
      <c r="A865">
        <v>10571</v>
      </c>
      <c r="B865" t="s">
        <v>67</v>
      </c>
      <c r="C865" s="1">
        <v>35598</v>
      </c>
      <c r="D865" t="s">
        <v>56</v>
      </c>
      <c r="E865" t="s">
        <v>12</v>
      </c>
      <c r="F865" t="s">
        <v>13</v>
      </c>
      <c r="G865">
        <v>18.2</v>
      </c>
      <c r="H865">
        <v>28</v>
      </c>
      <c r="I865">
        <f>EmpresaUsa[[#This Row],[PRECIO]]*EmpresaUsa[[#This Row],[CANTIDADSOLICITADA]]</f>
        <v>509.59999999999997</v>
      </c>
      <c r="J865" t="s">
        <v>194</v>
      </c>
      <c r="K865" t="s">
        <v>226</v>
      </c>
    </row>
    <row r="866" spans="1:11" x14ac:dyDescent="0.35">
      <c r="A866">
        <v>10572</v>
      </c>
      <c r="B866" t="s">
        <v>26</v>
      </c>
      <c r="C866" s="1">
        <v>35599</v>
      </c>
      <c r="D866" t="s">
        <v>94</v>
      </c>
      <c r="E866" t="s">
        <v>31</v>
      </c>
      <c r="F866" t="s">
        <v>47</v>
      </c>
      <c r="G866">
        <v>22.684999999999999</v>
      </c>
      <c r="H866">
        <v>12</v>
      </c>
      <c r="I866">
        <f>EmpresaUsa[[#This Row],[PRECIO]]*EmpresaUsa[[#This Row],[CANTIDADSOLICITADA]]</f>
        <v>272.21999999999997</v>
      </c>
      <c r="J866" t="s">
        <v>194</v>
      </c>
      <c r="K866" t="s">
        <v>195</v>
      </c>
    </row>
    <row r="867" spans="1:11" x14ac:dyDescent="0.35">
      <c r="A867">
        <v>10572</v>
      </c>
      <c r="B867" t="s">
        <v>26</v>
      </c>
      <c r="C867" s="1">
        <v>35599</v>
      </c>
      <c r="D867" t="s">
        <v>94</v>
      </c>
      <c r="E867" t="s">
        <v>10</v>
      </c>
      <c r="F867" t="s">
        <v>58</v>
      </c>
      <c r="G867">
        <v>41.6</v>
      </c>
      <c r="H867">
        <v>10</v>
      </c>
      <c r="I867">
        <f>EmpresaUsa[[#This Row],[PRECIO]]*EmpresaUsa[[#This Row],[CANTIDADSOLICITADA]]</f>
        <v>416</v>
      </c>
      <c r="J867" t="s">
        <v>196</v>
      </c>
      <c r="K867" t="s">
        <v>197</v>
      </c>
    </row>
    <row r="868" spans="1:11" x14ac:dyDescent="0.35">
      <c r="A868">
        <v>10572</v>
      </c>
      <c r="B868" t="s">
        <v>26</v>
      </c>
      <c r="C868" s="1">
        <v>35599</v>
      </c>
      <c r="D868" t="s">
        <v>94</v>
      </c>
      <c r="E868" t="s">
        <v>22</v>
      </c>
      <c r="F868" t="s">
        <v>79</v>
      </c>
      <c r="G868">
        <v>23.92</v>
      </c>
      <c r="H868">
        <v>50</v>
      </c>
      <c r="I868">
        <f>EmpresaUsa[[#This Row],[PRECIO]]*EmpresaUsa[[#This Row],[CANTIDADSOLICITADA]]</f>
        <v>1196</v>
      </c>
      <c r="J868" t="s">
        <v>196</v>
      </c>
      <c r="K868" t="s">
        <v>198</v>
      </c>
    </row>
    <row r="869" spans="1:11" x14ac:dyDescent="0.35">
      <c r="A869">
        <v>10572</v>
      </c>
      <c r="B869" t="s">
        <v>26</v>
      </c>
      <c r="C869" s="1">
        <v>35599</v>
      </c>
      <c r="D869" t="s">
        <v>94</v>
      </c>
      <c r="E869" t="s">
        <v>36</v>
      </c>
      <c r="F869" t="s">
        <v>99</v>
      </c>
      <c r="G869">
        <v>10.074999999999999</v>
      </c>
      <c r="H869">
        <v>15</v>
      </c>
      <c r="I869">
        <f>EmpresaUsa[[#This Row],[PRECIO]]*EmpresaUsa[[#This Row],[CANTIDADSOLICITADA]]</f>
        <v>151.125</v>
      </c>
      <c r="J869" t="s">
        <v>199</v>
      </c>
      <c r="K869" t="s">
        <v>200</v>
      </c>
    </row>
    <row r="870" spans="1:11" x14ac:dyDescent="0.35">
      <c r="A870">
        <v>10573</v>
      </c>
      <c r="B870" t="s">
        <v>112</v>
      </c>
      <c r="C870" s="1">
        <v>35600</v>
      </c>
      <c r="D870" t="s">
        <v>157</v>
      </c>
      <c r="E870" t="s">
        <v>41</v>
      </c>
      <c r="F870" t="s">
        <v>75</v>
      </c>
      <c r="G870">
        <v>50.7</v>
      </c>
      <c r="H870">
        <v>18</v>
      </c>
      <c r="I870">
        <f>EmpresaUsa[[#This Row],[PRECIO]]*EmpresaUsa[[#This Row],[CANTIDADSOLICITADA]]</f>
        <v>912.6</v>
      </c>
      <c r="J870" t="s">
        <v>201</v>
      </c>
      <c r="K870" t="s">
        <v>202</v>
      </c>
    </row>
    <row r="871" spans="1:11" x14ac:dyDescent="0.35">
      <c r="A871">
        <v>10573</v>
      </c>
      <c r="B871" t="s">
        <v>112</v>
      </c>
      <c r="C871" s="1">
        <v>35600</v>
      </c>
      <c r="D871" t="s">
        <v>157</v>
      </c>
      <c r="E871" t="s">
        <v>36</v>
      </c>
      <c r="F871" t="s">
        <v>107</v>
      </c>
      <c r="G871">
        <v>18.2</v>
      </c>
      <c r="H871">
        <v>40</v>
      </c>
      <c r="I871">
        <f>EmpresaUsa[[#This Row],[PRECIO]]*EmpresaUsa[[#This Row],[CANTIDADSOLICITADA]]</f>
        <v>728</v>
      </c>
      <c r="J871" t="s">
        <v>196</v>
      </c>
      <c r="K871" t="s">
        <v>203</v>
      </c>
    </row>
    <row r="872" spans="1:11" x14ac:dyDescent="0.35">
      <c r="A872">
        <v>10573</v>
      </c>
      <c r="B872" t="s">
        <v>112</v>
      </c>
      <c r="C872" s="1">
        <v>35600</v>
      </c>
      <c r="D872" t="s">
        <v>157</v>
      </c>
      <c r="E872" t="s">
        <v>41</v>
      </c>
      <c r="F872" t="s">
        <v>51</v>
      </c>
      <c r="G872">
        <v>42.64</v>
      </c>
      <c r="H872">
        <v>25</v>
      </c>
      <c r="I872">
        <f>EmpresaUsa[[#This Row],[PRECIO]]*EmpresaUsa[[#This Row],[CANTIDADSOLICITADA]]</f>
        <v>1066</v>
      </c>
      <c r="J872" t="s">
        <v>204</v>
      </c>
      <c r="K872" t="s">
        <v>205</v>
      </c>
    </row>
    <row r="873" spans="1:11" x14ac:dyDescent="0.35">
      <c r="A873">
        <v>10574</v>
      </c>
      <c r="B873" t="s">
        <v>20</v>
      </c>
      <c r="C873" s="1">
        <v>35600</v>
      </c>
      <c r="D873" t="s">
        <v>183</v>
      </c>
      <c r="E873" t="s">
        <v>10</v>
      </c>
      <c r="F873" t="s">
        <v>33</v>
      </c>
      <c r="G873">
        <v>3.25</v>
      </c>
      <c r="H873">
        <v>14</v>
      </c>
      <c r="I873">
        <f>EmpresaUsa[[#This Row],[PRECIO]]*EmpresaUsa[[#This Row],[CANTIDADSOLICITADA]]</f>
        <v>45.5</v>
      </c>
      <c r="J873" t="s">
        <v>196</v>
      </c>
      <c r="K873" t="s">
        <v>206</v>
      </c>
    </row>
    <row r="874" spans="1:11" x14ac:dyDescent="0.35">
      <c r="A874">
        <v>10574</v>
      </c>
      <c r="B874" t="s">
        <v>20</v>
      </c>
      <c r="C874" s="1">
        <v>35600</v>
      </c>
      <c r="D874" t="s">
        <v>183</v>
      </c>
      <c r="E874" t="s">
        <v>22</v>
      </c>
      <c r="F874" t="s">
        <v>79</v>
      </c>
      <c r="G874">
        <v>23.92</v>
      </c>
      <c r="H874">
        <v>2</v>
      </c>
      <c r="I874">
        <f>EmpresaUsa[[#This Row],[PRECIO]]*EmpresaUsa[[#This Row],[CANTIDADSOLICITADA]]</f>
        <v>47.84</v>
      </c>
      <c r="J874" t="s">
        <v>196</v>
      </c>
      <c r="K874" t="s">
        <v>207</v>
      </c>
    </row>
    <row r="875" spans="1:11" x14ac:dyDescent="0.35">
      <c r="A875">
        <v>10574</v>
      </c>
      <c r="B875" t="s">
        <v>20</v>
      </c>
      <c r="C875" s="1">
        <v>35600</v>
      </c>
      <c r="D875" t="s">
        <v>183</v>
      </c>
      <c r="E875" t="s">
        <v>31</v>
      </c>
      <c r="F875" t="s">
        <v>63</v>
      </c>
      <c r="G875">
        <v>64.09</v>
      </c>
      <c r="H875">
        <v>10</v>
      </c>
      <c r="I875">
        <f>EmpresaUsa[[#This Row],[PRECIO]]*EmpresaUsa[[#This Row],[CANTIDADSOLICITADA]]</f>
        <v>640.90000000000009</v>
      </c>
      <c r="J875" t="s">
        <v>201</v>
      </c>
      <c r="K875" t="s">
        <v>208</v>
      </c>
    </row>
    <row r="876" spans="1:11" x14ac:dyDescent="0.35">
      <c r="A876">
        <v>10574</v>
      </c>
      <c r="B876" t="s">
        <v>20</v>
      </c>
      <c r="C876" s="1">
        <v>35600</v>
      </c>
      <c r="D876" t="s">
        <v>183</v>
      </c>
      <c r="E876" t="s">
        <v>12</v>
      </c>
      <c r="F876" t="s">
        <v>115</v>
      </c>
      <c r="G876">
        <v>43.225000000000001</v>
      </c>
      <c r="H876">
        <v>6</v>
      </c>
      <c r="I876">
        <f>EmpresaUsa[[#This Row],[PRECIO]]*EmpresaUsa[[#This Row],[CANTIDADSOLICITADA]]</f>
        <v>259.35000000000002</v>
      </c>
      <c r="J876" t="s">
        <v>209</v>
      </c>
      <c r="K876" t="s">
        <v>210</v>
      </c>
    </row>
    <row r="877" spans="1:11" x14ac:dyDescent="0.35">
      <c r="A877">
        <v>10575</v>
      </c>
      <c r="B877" t="s">
        <v>8</v>
      </c>
      <c r="C877" s="1">
        <v>35601</v>
      </c>
      <c r="D877" t="s">
        <v>92</v>
      </c>
      <c r="E877" t="s">
        <v>10</v>
      </c>
      <c r="F877" t="s">
        <v>49</v>
      </c>
      <c r="G877">
        <v>71.5</v>
      </c>
      <c r="H877">
        <v>12</v>
      </c>
      <c r="I877">
        <f>EmpresaUsa[[#This Row],[PRECIO]]*EmpresaUsa[[#This Row],[CANTIDADSOLICITADA]]</f>
        <v>858</v>
      </c>
      <c r="J877" t="s">
        <v>204</v>
      </c>
      <c r="K877" t="s">
        <v>211</v>
      </c>
    </row>
    <row r="878" spans="1:11" x14ac:dyDescent="0.35">
      <c r="A878">
        <v>10575</v>
      </c>
      <c r="B878" t="s">
        <v>8</v>
      </c>
      <c r="C878" s="1">
        <v>35601</v>
      </c>
      <c r="D878" t="s">
        <v>92</v>
      </c>
      <c r="E878" t="s">
        <v>24</v>
      </c>
      <c r="F878" t="s">
        <v>96</v>
      </c>
      <c r="G878">
        <v>57.07</v>
      </c>
      <c r="H878">
        <v>6</v>
      </c>
      <c r="I878">
        <f>EmpresaUsa[[#This Row],[PRECIO]]*EmpresaUsa[[#This Row],[CANTIDADSOLICITADA]]</f>
        <v>342.42</v>
      </c>
      <c r="J878" t="s">
        <v>204</v>
      </c>
      <c r="K878" t="s">
        <v>212</v>
      </c>
    </row>
    <row r="879" spans="1:11" x14ac:dyDescent="0.35">
      <c r="A879">
        <v>10575</v>
      </c>
      <c r="B879" t="s">
        <v>8</v>
      </c>
      <c r="C879" s="1">
        <v>35601</v>
      </c>
      <c r="D879" t="s">
        <v>92</v>
      </c>
      <c r="E879" t="s">
        <v>10</v>
      </c>
      <c r="F879" t="s">
        <v>14</v>
      </c>
      <c r="G879">
        <v>45.24</v>
      </c>
      <c r="H879">
        <v>30</v>
      </c>
      <c r="I879">
        <f>EmpresaUsa[[#This Row],[PRECIO]]*EmpresaUsa[[#This Row],[CANTIDADSOLICITADA]]</f>
        <v>1357.2</v>
      </c>
      <c r="J879" t="s">
        <v>196</v>
      </c>
      <c r="K879" t="s">
        <v>213</v>
      </c>
    </row>
    <row r="880" spans="1:11" x14ac:dyDescent="0.35">
      <c r="A880">
        <v>10575</v>
      </c>
      <c r="B880" t="s">
        <v>8</v>
      </c>
      <c r="C880" s="1">
        <v>35601</v>
      </c>
      <c r="D880" t="s">
        <v>92</v>
      </c>
      <c r="E880" t="s">
        <v>36</v>
      </c>
      <c r="F880" t="s">
        <v>80</v>
      </c>
      <c r="G880">
        <v>23.4</v>
      </c>
      <c r="H880">
        <v>10</v>
      </c>
      <c r="I880">
        <f>EmpresaUsa[[#This Row],[PRECIO]]*EmpresaUsa[[#This Row],[CANTIDADSOLICITADA]]</f>
        <v>234</v>
      </c>
      <c r="J880" t="s">
        <v>201</v>
      </c>
      <c r="K880" t="s">
        <v>214</v>
      </c>
    </row>
    <row r="881" spans="1:11" x14ac:dyDescent="0.35">
      <c r="A881">
        <v>10576</v>
      </c>
      <c r="B881" t="s">
        <v>26</v>
      </c>
      <c r="C881" s="1">
        <v>35604</v>
      </c>
      <c r="D881" t="s">
        <v>90</v>
      </c>
      <c r="E881" t="s">
        <v>36</v>
      </c>
      <c r="F881" t="s">
        <v>105</v>
      </c>
      <c r="G881">
        <v>23.4</v>
      </c>
      <c r="H881">
        <v>10</v>
      </c>
      <c r="I881">
        <f>EmpresaUsa[[#This Row],[PRECIO]]*EmpresaUsa[[#This Row],[CANTIDADSOLICITADA]]</f>
        <v>234</v>
      </c>
      <c r="J881" t="s">
        <v>201</v>
      </c>
      <c r="K881" t="s">
        <v>215</v>
      </c>
    </row>
    <row r="882" spans="1:11" x14ac:dyDescent="0.35">
      <c r="A882">
        <v>10576</v>
      </c>
      <c r="B882" t="s">
        <v>26</v>
      </c>
      <c r="C882" s="1">
        <v>35604</v>
      </c>
      <c r="D882" t="s">
        <v>90</v>
      </c>
      <c r="E882" t="s">
        <v>10</v>
      </c>
      <c r="F882" t="s">
        <v>35</v>
      </c>
      <c r="G882">
        <v>16.25</v>
      </c>
      <c r="H882">
        <v>20</v>
      </c>
      <c r="I882">
        <f>EmpresaUsa[[#This Row],[PRECIO]]*EmpresaUsa[[#This Row],[CANTIDADSOLICITADA]]</f>
        <v>325</v>
      </c>
      <c r="J882" t="s">
        <v>194</v>
      </c>
      <c r="K882" t="s">
        <v>216</v>
      </c>
    </row>
    <row r="883" spans="1:11" x14ac:dyDescent="0.35">
      <c r="A883">
        <v>10576</v>
      </c>
      <c r="B883" t="s">
        <v>26</v>
      </c>
      <c r="C883" s="1">
        <v>35604</v>
      </c>
      <c r="D883" t="s">
        <v>90</v>
      </c>
      <c r="E883" t="s">
        <v>24</v>
      </c>
      <c r="F883" t="s">
        <v>95</v>
      </c>
      <c r="G883">
        <v>25.285</v>
      </c>
      <c r="H883">
        <v>21</v>
      </c>
      <c r="I883">
        <f>EmpresaUsa[[#This Row],[PRECIO]]*EmpresaUsa[[#This Row],[CANTIDADSOLICITADA]]</f>
        <v>530.98500000000001</v>
      </c>
      <c r="J883" t="s">
        <v>199</v>
      </c>
      <c r="K883" t="s">
        <v>217</v>
      </c>
    </row>
    <row r="884" spans="1:11" x14ac:dyDescent="0.35">
      <c r="A884">
        <v>10577</v>
      </c>
      <c r="B884" t="s">
        <v>44</v>
      </c>
      <c r="C884" s="1">
        <v>35604</v>
      </c>
      <c r="D884" t="s">
        <v>183</v>
      </c>
      <c r="E884" t="s">
        <v>36</v>
      </c>
      <c r="F884" t="s">
        <v>37</v>
      </c>
      <c r="G884">
        <v>23.4</v>
      </c>
      <c r="H884">
        <v>10</v>
      </c>
      <c r="I884">
        <f>EmpresaUsa[[#This Row],[PRECIO]]*EmpresaUsa[[#This Row],[CANTIDADSOLICITADA]]</f>
        <v>234</v>
      </c>
      <c r="J884" t="s">
        <v>194</v>
      </c>
      <c r="K884" t="s">
        <v>218</v>
      </c>
    </row>
    <row r="885" spans="1:11" x14ac:dyDescent="0.35">
      <c r="A885">
        <v>10577</v>
      </c>
      <c r="B885" t="s">
        <v>44</v>
      </c>
      <c r="C885" s="1">
        <v>35604</v>
      </c>
      <c r="D885" t="s">
        <v>183</v>
      </c>
      <c r="E885" t="s">
        <v>36</v>
      </c>
      <c r="F885" t="s">
        <v>99</v>
      </c>
      <c r="G885">
        <v>10.074999999999999</v>
      </c>
      <c r="H885">
        <v>20</v>
      </c>
      <c r="I885">
        <f>EmpresaUsa[[#This Row],[PRECIO]]*EmpresaUsa[[#This Row],[CANTIDADSOLICITADA]]</f>
        <v>201.5</v>
      </c>
      <c r="J885" t="s">
        <v>196</v>
      </c>
      <c r="K885" t="s">
        <v>219</v>
      </c>
    </row>
    <row r="886" spans="1:11" x14ac:dyDescent="0.35">
      <c r="A886">
        <v>10577</v>
      </c>
      <c r="B886" t="s">
        <v>44</v>
      </c>
      <c r="C886" s="1">
        <v>35604</v>
      </c>
      <c r="D886" t="s">
        <v>183</v>
      </c>
      <c r="E886" t="s">
        <v>24</v>
      </c>
      <c r="F886" t="s">
        <v>52</v>
      </c>
      <c r="G886">
        <v>16.899999999999999</v>
      </c>
      <c r="H886">
        <v>18</v>
      </c>
      <c r="I886">
        <f>EmpresaUsa[[#This Row],[PRECIO]]*EmpresaUsa[[#This Row],[CANTIDADSOLICITADA]]</f>
        <v>304.2</v>
      </c>
      <c r="J886" t="s">
        <v>196</v>
      </c>
      <c r="K886" t="s">
        <v>220</v>
      </c>
    </row>
    <row r="887" spans="1:11" x14ac:dyDescent="0.35">
      <c r="A887">
        <v>10578</v>
      </c>
      <c r="B887" t="s">
        <v>20</v>
      </c>
      <c r="C887" s="1">
        <v>35605</v>
      </c>
      <c r="D887" t="s">
        <v>113</v>
      </c>
      <c r="E887" t="s">
        <v>36</v>
      </c>
      <c r="F887" t="s">
        <v>66</v>
      </c>
      <c r="G887">
        <v>23.4</v>
      </c>
      <c r="H887">
        <v>20</v>
      </c>
      <c r="I887">
        <f>EmpresaUsa[[#This Row],[PRECIO]]*EmpresaUsa[[#This Row],[CANTIDADSOLICITADA]]</f>
        <v>468</v>
      </c>
      <c r="J887" t="s">
        <v>199</v>
      </c>
      <c r="K887" t="s">
        <v>221</v>
      </c>
    </row>
    <row r="888" spans="1:11" x14ac:dyDescent="0.35">
      <c r="A888">
        <v>10578</v>
      </c>
      <c r="B888" t="s">
        <v>20</v>
      </c>
      <c r="C888" s="1">
        <v>35605</v>
      </c>
      <c r="D888" t="s">
        <v>113</v>
      </c>
      <c r="E888" t="s">
        <v>12</v>
      </c>
      <c r="F888" t="s">
        <v>29</v>
      </c>
      <c r="G888">
        <v>25.35</v>
      </c>
      <c r="H888">
        <v>6</v>
      </c>
      <c r="I888">
        <f>EmpresaUsa[[#This Row],[PRECIO]]*EmpresaUsa[[#This Row],[CANTIDADSOLICITADA]]</f>
        <v>152.10000000000002</v>
      </c>
      <c r="J888" t="s">
        <v>196</v>
      </c>
      <c r="K888" t="s">
        <v>222</v>
      </c>
    </row>
    <row r="889" spans="1:11" x14ac:dyDescent="0.35">
      <c r="A889">
        <v>10579</v>
      </c>
      <c r="B889" t="s">
        <v>55</v>
      </c>
      <c r="C889" s="1">
        <v>35606</v>
      </c>
      <c r="D889" t="s">
        <v>184</v>
      </c>
      <c r="E889" t="s">
        <v>24</v>
      </c>
      <c r="F889" t="s">
        <v>103</v>
      </c>
      <c r="G889">
        <v>20.149999999999999</v>
      </c>
      <c r="H889">
        <v>10</v>
      </c>
      <c r="I889">
        <f>EmpresaUsa[[#This Row],[PRECIO]]*EmpresaUsa[[#This Row],[CANTIDADSOLICITADA]]</f>
        <v>201.5</v>
      </c>
      <c r="J889" t="s">
        <v>209</v>
      </c>
      <c r="K889" t="s">
        <v>223</v>
      </c>
    </row>
    <row r="890" spans="1:11" x14ac:dyDescent="0.35">
      <c r="A890">
        <v>10579</v>
      </c>
      <c r="B890" t="s">
        <v>55</v>
      </c>
      <c r="C890" s="1">
        <v>35606</v>
      </c>
      <c r="D890" t="s">
        <v>184</v>
      </c>
      <c r="E890" t="s">
        <v>36</v>
      </c>
      <c r="F890" t="s">
        <v>99</v>
      </c>
      <c r="G890">
        <v>10.074999999999999</v>
      </c>
      <c r="H890">
        <v>21</v>
      </c>
      <c r="I890">
        <f>EmpresaUsa[[#This Row],[PRECIO]]*EmpresaUsa[[#This Row],[CANTIDADSOLICITADA]]</f>
        <v>211.57499999999999</v>
      </c>
      <c r="J890" t="s">
        <v>201</v>
      </c>
      <c r="K890" t="s">
        <v>224</v>
      </c>
    </row>
    <row r="891" spans="1:11" x14ac:dyDescent="0.35">
      <c r="A891">
        <v>10580</v>
      </c>
      <c r="B891" t="s">
        <v>20</v>
      </c>
      <c r="C891" s="1">
        <v>35607</v>
      </c>
      <c r="D891" t="s">
        <v>62</v>
      </c>
      <c r="E891" t="s">
        <v>17</v>
      </c>
      <c r="F891" t="s">
        <v>18</v>
      </c>
      <c r="G891">
        <v>30.225000000000001</v>
      </c>
      <c r="H891">
        <v>15</v>
      </c>
      <c r="I891">
        <f>EmpresaUsa[[#This Row],[PRECIO]]*EmpresaUsa[[#This Row],[CANTIDADSOLICITADA]]</f>
        <v>453.375</v>
      </c>
      <c r="J891" t="s">
        <v>199</v>
      </c>
      <c r="K891" t="s">
        <v>225</v>
      </c>
    </row>
    <row r="892" spans="1:11" x14ac:dyDescent="0.35">
      <c r="A892">
        <v>10580</v>
      </c>
      <c r="B892" t="s">
        <v>20</v>
      </c>
      <c r="C892" s="1">
        <v>35607</v>
      </c>
      <c r="D892" t="s">
        <v>62</v>
      </c>
      <c r="E892" t="s">
        <v>22</v>
      </c>
      <c r="F892" t="s">
        <v>23</v>
      </c>
      <c r="G892">
        <v>12.545</v>
      </c>
      <c r="H892">
        <v>9</v>
      </c>
      <c r="I892">
        <f>EmpresaUsa[[#This Row],[PRECIO]]*EmpresaUsa[[#This Row],[CANTIDADSOLICITADA]]</f>
        <v>112.905</v>
      </c>
      <c r="J892" t="s">
        <v>194</v>
      </c>
      <c r="K892" t="s">
        <v>226</v>
      </c>
    </row>
    <row r="893" spans="1:11" x14ac:dyDescent="0.35">
      <c r="A893">
        <v>10580</v>
      </c>
      <c r="B893" t="s">
        <v>20</v>
      </c>
      <c r="C893" s="1">
        <v>35607</v>
      </c>
      <c r="D893" t="s">
        <v>62</v>
      </c>
      <c r="E893" t="s">
        <v>24</v>
      </c>
      <c r="F893" t="s">
        <v>25</v>
      </c>
      <c r="G893">
        <v>27.364999999999998</v>
      </c>
      <c r="H893">
        <v>30</v>
      </c>
      <c r="I893">
        <f>EmpresaUsa[[#This Row],[PRECIO]]*EmpresaUsa[[#This Row],[CANTIDADSOLICITADA]]</f>
        <v>820.94999999999993</v>
      </c>
      <c r="J893" t="s">
        <v>194</v>
      </c>
      <c r="K893" t="s">
        <v>195</v>
      </c>
    </row>
    <row r="894" spans="1:11" x14ac:dyDescent="0.35">
      <c r="A894">
        <v>10581</v>
      </c>
      <c r="B894" t="s">
        <v>26</v>
      </c>
      <c r="C894" s="1">
        <v>35607</v>
      </c>
      <c r="D894" t="s">
        <v>149</v>
      </c>
      <c r="E894" t="s">
        <v>36</v>
      </c>
      <c r="F894" t="s">
        <v>99</v>
      </c>
      <c r="G894">
        <v>10.074999999999999</v>
      </c>
      <c r="H894">
        <v>50</v>
      </c>
      <c r="I894">
        <f>EmpresaUsa[[#This Row],[PRECIO]]*EmpresaUsa[[#This Row],[CANTIDADSOLICITADA]]</f>
        <v>503.74999999999994</v>
      </c>
      <c r="J894" t="s">
        <v>196</v>
      </c>
      <c r="K894" t="s">
        <v>197</v>
      </c>
    </row>
    <row r="895" spans="1:11" x14ac:dyDescent="0.35">
      <c r="A895">
        <v>10582</v>
      </c>
      <c r="B895" t="s">
        <v>26</v>
      </c>
      <c r="C895" s="1">
        <v>35608</v>
      </c>
      <c r="D895" t="s">
        <v>178</v>
      </c>
      <c r="E895" t="s">
        <v>12</v>
      </c>
      <c r="F895" t="s">
        <v>29</v>
      </c>
      <c r="G895">
        <v>25.35</v>
      </c>
      <c r="H895">
        <v>4</v>
      </c>
      <c r="I895">
        <f>EmpresaUsa[[#This Row],[PRECIO]]*EmpresaUsa[[#This Row],[CANTIDADSOLICITADA]]</f>
        <v>101.4</v>
      </c>
      <c r="J895" t="s">
        <v>196</v>
      </c>
      <c r="K895" t="s">
        <v>198</v>
      </c>
    </row>
    <row r="896" spans="1:11" x14ac:dyDescent="0.35">
      <c r="A896">
        <v>10582</v>
      </c>
      <c r="B896" t="s">
        <v>26</v>
      </c>
      <c r="C896" s="1">
        <v>35608</v>
      </c>
      <c r="D896" t="s">
        <v>178</v>
      </c>
      <c r="E896" t="s">
        <v>36</v>
      </c>
      <c r="F896" t="s">
        <v>80</v>
      </c>
      <c r="G896">
        <v>23.4</v>
      </c>
      <c r="H896">
        <v>14</v>
      </c>
      <c r="I896">
        <f>EmpresaUsa[[#This Row],[PRECIO]]*EmpresaUsa[[#This Row],[CANTIDADSOLICITADA]]</f>
        <v>327.59999999999997</v>
      </c>
      <c r="J896" t="s">
        <v>199</v>
      </c>
      <c r="K896" t="s">
        <v>200</v>
      </c>
    </row>
    <row r="897" spans="1:11" x14ac:dyDescent="0.35">
      <c r="A897">
        <v>10583</v>
      </c>
      <c r="B897" t="s">
        <v>73</v>
      </c>
      <c r="C897" s="1">
        <v>35611</v>
      </c>
      <c r="D897" t="s">
        <v>76</v>
      </c>
      <c r="E897" t="s">
        <v>41</v>
      </c>
      <c r="F897" t="s">
        <v>82</v>
      </c>
      <c r="G897">
        <v>160.92699999999999</v>
      </c>
      <c r="H897">
        <v>10</v>
      </c>
      <c r="I897">
        <f>EmpresaUsa[[#This Row],[PRECIO]]*EmpresaUsa[[#This Row],[CANTIDADSOLICITADA]]</f>
        <v>1609.27</v>
      </c>
      <c r="J897" t="s">
        <v>201</v>
      </c>
      <c r="K897" t="s">
        <v>202</v>
      </c>
    </row>
    <row r="898" spans="1:11" x14ac:dyDescent="0.35">
      <c r="A898">
        <v>10583</v>
      </c>
      <c r="B898" t="s">
        <v>73</v>
      </c>
      <c r="C898" s="1">
        <v>35611</v>
      </c>
      <c r="D898" t="s">
        <v>76</v>
      </c>
      <c r="E898" t="s">
        <v>10</v>
      </c>
      <c r="F898" t="s">
        <v>34</v>
      </c>
      <c r="G898">
        <v>44.2</v>
      </c>
      <c r="H898">
        <v>24</v>
      </c>
      <c r="I898">
        <f>EmpresaUsa[[#This Row],[PRECIO]]*EmpresaUsa[[#This Row],[CANTIDADSOLICITADA]]</f>
        <v>1060.8000000000002</v>
      </c>
      <c r="J898" t="s">
        <v>196</v>
      </c>
      <c r="K898" t="s">
        <v>203</v>
      </c>
    </row>
    <row r="899" spans="1:11" x14ac:dyDescent="0.35">
      <c r="A899">
        <v>10583</v>
      </c>
      <c r="B899" t="s">
        <v>73</v>
      </c>
      <c r="C899" s="1">
        <v>35611</v>
      </c>
      <c r="D899" t="s">
        <v>76</v>
      </c>
      <c r="E899" t="s">
        <v>10</v>
      </c>
      <c r="F899" t="s">
        <v>119</v>
      </c>
      <c r="G899">
        <v>46.8</v>
      </c>
      <c r="H899">
        <v>10</v>
      </c>
      <c r="I899">
        <f>EmpresaUsa[[#This Row],[PRECIO]]*EmpresaUsa[[#This Row],[CANTIDADSOLICITADA]]</f>
        <v>468</v>
      </c>
      <c r="J899" t="s">
        <v>204</v>
      </c>
      <c r="K899" t="s">
        <v>205</v>
      </c>
    </row>
    <row r="900" spans="1:11" x14ac:dyDescent="0.35">
      <c r="A900">
        <v>10584</v>
      </c>
      <c r="B900" t="s">
        <v>20</v>
      </c>
      <c r="C900" s="1">
        <v>35611</v>
      </c>
      <c r="D900" t="s">
        <v>74</v>
      </c>
      <c r="E900" t="s">
        <v>10</v>
      </c>
      <c r="F900" t="s">
        <v>35</v>
      </c>
      <c r="G900">
        <v>16.25</v>
      </c>
      <c r="H900">
        <v>50</v>
      </c>
      <c r="I900">
        <f>EmpresaUsa[[#This Row],[PRECIO]]*EmpresaUsa[[#This Row],[CANTIDADSOLICITADA]]</f>
        <v>812.5</v>
      </c>
      <c r="J900" t="s">
        <v>196</v>
      </c>
      <c r="K900" t="s">
        <v>206</v>
      </c>
    </row>
    <row r="901" spans="1:11" x14ac:dyDescent="0.35">
      <c r="A901">
        <v>10585</v>
      </c>
      <c r="B901" t="s">
        <v>112</v>
      </c>
      <c r="C901" s="1">
        <v>35612</v>
      </c>
      <c r="D901" t="s">
        <v>50</v>
      </c>
      <c r="E901" t="s">
        <v>31</v>
      </c>
      <c r="F901" t="s">
        <v>144</v>
      </c>
      <c r="G901">
        <v>12.35</v>
      </c>
      <c r="H901">
        <v>15</v>
      </c>
      <c r="I901">
        <f>EmpresaUsa[[#This Row],[PRECIO]]*EmpresaUsa[[#This Row],[CANTIDADSOLICITADA]]</f>
        <v>185.25</v>
      </c>
      <c r="J901" t="s">
        <v>196</v>
      </c>
      <c r="K901" t="s">
        <v>207</v>
      </c>
    </row>
    <row r="902" spans="1:11" x14ac:dyDescent="0.35">
      <c r="A902">
        <v>10586</v>
      </c>
      <c r="B902" t="s">
        <v>44</v>
      </c>
      <c r="C902" s="1">
        <v>35613</v>
      </c>
      <c r="D902" t="s">
        <v>109</v>
      </c>
      <c r="E902" t="s">
        <v>12</v>
      </c>
      <c r="F902" t="s">
        <v>134</v>
      </c>
      <c r="G902">
        <v>9.1</v>
      </c>
      <c r="H902">
        <v>4</v>
      </c>
      <c r="I902">
        <f>EmpresaUsa[[#This Row],[PRECIO]]*EmpresaUsa[[#This Row],[CANTIDADSOLICITADA]]</f>
        <v>36.4</v>
      </c>
      <c r="J902" t="s">
        <v>201</v>
      </c>
      <c r="K902" t="s">
        <v>208</v>
      </c>
    </row>
    <row r="903" spans="1:11" x14ac:dyDescent="0.35">
      <c r="A903">
        <v>10587</v>
      </c>
      <c r="B903" t="s">
        <v>55</v>
      </c>
      <c r="C903" s="1">
        <v>35613</v>
      </c>
      <c r="D903" t="s">
        <v>65</v>
      </c>
      <c r="E903" t="s">
        <v>31</v>
      </c>
      <c r="F903" t="s">
        <v>141</v>
      </c>
      <c r="G903">
        <v>40.598999999999997</v>
      </c>
      <c r="H903">
        <v>6</v>
      </c>
      <c r="I903">
        <f>EmpresaUsa[[#This Row],[PRECIO]]*EmpresaUsa[[#This Row],[CANTIDADSOLICITADA]]</f>
        <v>243.59399999999999</v>
      </c>
      <c r="J903" t="s">
        <v>209</v>
      </c>
      <c r="K903" t="s">
        <v>210</v>
      </c>
    </row>
    <row r="904" spans="1:11" x14ac:dyDescent="0.35">
      <c r="A904">
        <v>10587</v>
      </c>
      <c r="B904" t="s">
        <v>55</v>
      </c>
      <c r="C904" s="1">
        <v>35613</v>
      </c>
      <c r="D904" t="s">
        <v>65</v>
      </c>
      <c r="E904" t="s">
        <v>36</v>
      </c>
      <c r="F904" t="s">
        <v>66</v>
      </c>
      <c r="G904">
        <v>23.4</v>
      </c>
      <c r="H904">
        <v>20</v>
      </c>
      <c r="I904">
        <f>EmpresaUsa[[#This Row],[PRECIO]]*EmpresaUsa[[#This Row],[CANTIDADSOLICITADA]]</f>
        <v>468</v>
      </c>
      <c r="J904" t="s">
        <v>204</v>
      </c>
      <c r="K904" t="s">
        <v>211</v>
      </c>
    </row>
    <row r="905" spans="1:11" x14ac:dyDescent="0.35">
      <c r="A905">
        <v>10587</v>
      </c>
      <c r="B905" t="s">
        <v>55</v>
      </c>
      <c r="C905" s="1">
        <v>35613</v>
      </c>
      <c r="D905" t="s">
        <v>65</v>
      </c>
      <c r="E905" t="s">
        <v>24</v>
      </c>
      <c r="F905" t="s">
        <v>52</v>
      </c>
      <c r="G905">
        <v>16.899999999999999</v>
      </c>
      <c r="H905">
        <v>20</v>
      </c>
      <c r="I905">
        <f>EmpresaUsa[[#This Row],[PRECIO]]*EmpresaUsa[[#This Row],[CANTIDADSOLICITADA]]</f>
        <v>338</v>
      </c>
      <c r="J905" t="s">
        <v>204</v>
      </c>
      <c r="K905" t="s">
        <v>212</v>
      </c>
    </row>
    <row r="906" spans="1:11" x14ac:dyDescent="0.35">
      <c r="A906">
        <v>10588</v>
      </c>
      <c r="B906" t="s">
        <v>73</v>
      </c>
      <c r="C906" s="1">
        <v>35614</v>
      </c>
      <c r="D906" t="s">
        <v>86</v>
      </c>
      <c r="E906" t="s">
        <v>22</v>
      </c>
      <c r="F906" t="s">
        <v>118</v>
      </c>
      <c r="G906">
        <v>81.25</v>
      </c>
      <c r="H906">
        <v>40</v>
      </c>
      <c r="I906">
        <f>EmpresaUsa[[#This Row],[PRECIO]]*EmpresaUsa[[#This Row],[CANTIDADSOLICITADA]]</f>
        <v>3250</v>
      </c>
      <c r="J906" t="s">
        <v>196</v>
      </c>
      <c r="K906" t="s">
        <v>213</v>
      </c>
    </row>
    <row r="907" spans="1:11" x14ac:dyDescent="0.35">
      <c r="A907">
        <v>10588</v>
      </c>
      <c r="B907" t="s">
        <v>73</v>
      </c>
      <c r="C907" s="1">
        <v>35614</v>
      </c>
      <c r="D907" t="s">
        <v>86</v>
      </c>
      <c r="E907" t="s">
        <v>12</v>
      </c>
      <c r="F907" t="s">
        <v>13</v>
      </c>
      <c r="G907">
        <v>18.2</v>
      </c>
      <c r="H907">
        <v>100</v>
      </c>
      <c r="I907">
        <f>EmpresaUsa[[#This Row],[PRECIO]]*EmpresaUsa[[#This Row],[CANTIDADSOLICITADA]]</f>
        <v>1820</v>
      </c>
      <c r="J907" t="s">
        <v>201</v>
      </c>
      <c r="K907" t="s">
        <v>214</v>
      </c>
    </row>
    <row r="908" spans="1:11" x14ac:dyDescent="0.35">
      <c r="A908">
        <v>10589</v>
      </c>
      <c r="B908" t="s">
        <v>67</v>
      </c>
      <c r="C908" s="1">
        <v>35615</v>
      </c>
      <c r="D908" t="s">
        <v>181</v>
      </c>
      <c r="E908" t="s">
        <v>36</v>
      </c>
      <c r="F908" t="s">
        <v>66</v>
      </c>
      <c r="G908">
        <v>23.4</v>
      </c>
      <c r="H908">
        <v>4</v>
      </c>
      <c r="I908">
        <f>EmpresaUsa[[#This Row],[PRECIO]]*EmpresaUsa[[#This Row],[CANTIDADSOLICITADA]]</f>
        <v>93.6</v>
      </c>
      <c r="J908" t="s">
        <v>201</v>
      </c>
      <c r="K908" t="s">
        <v>215</v>
      </c>
    </row>
    <row r="909" spans="1:11" x14ac:dyDescent="0.35">
      <c r="A909">
        <v>10590</v>
      </c>
      <c r="B909" t="s">
        <v>20</v>
      </c>
      <c r="C909" s="1">
        <v>35618</v>
      </c>
      <c r="D909" t="s">
        <v>143</v>
      </c>
      <c r="E909" t="s">
        <v>36</v>
      </c>
      <c r="F909" t="s">
        <v>105</v>
      </c>
      <c r="G909">
        <v>23.4</v>
      </c>
      <c r="H909">
        <v>20</v>
      </c>
      <c r="I909">
        <f>EmpresaUsa[[#This Row],[PRECIO]]*EmpresaUsa[[#This Row],[CANTIDADSOLICITADA]]</f>
        <v>468</v>
      </c>
      <c r="J909" t="s">
        <v>194</v>
      </c>
      <c r="K909" t="s">
        <v>216</v>
      </c>
    </row>
    <row r="910" spans="1:11" x14ac:dyDescent="0.35">
      <c r="A910">
        <v>10590</v>
      </c>
      <c r="B910" t="s">
        <v>20</v>
      </c>
      <c r="C910" s="1">
        <v>35618</v>
      </c>
      <c r="D910" t="s">
        <v>143</v>
      </c>
      <c r="E910" t="s">
        <v>24</v>
      </c>
      <c r="F910" t="s">
        <v>52</v>
      </c>
      <c r="G910">
        <v>16.899999999999999</v>
      </c>
      <c r="H910">
        <v>60</v>
      </c>
      <c r="I910">
        <f>EmpresaUsa[[#This Row],[PRECIO]]*EmpresaUsa[[#This Row],[CANTIDADSOLICITADA]]</f>
        <v>1013.9999999999999</v>
      </c>
      <c r="J910" t="s">
        <v>199</v>
      </c>
      <c r="K910" t="s">
        <v>217</v>
      </c>
    </row>
    <row r="911" spans="1:11" x14ac:dyDescent="0.35">
      <c r="A911">
        <v>10591</v>
      </c>
      <c r="B911" t="s">
        <v>55</v>
      </c>
      <c r="C911" s="1">
        <v>35618</v>
      </c>
      <c r="D911" t="s">
        <v>159</v>
      </c>
      <c r="E911" t="s">
        <v>24</v>
      </c>
      <c r="F911" t="s">
        <v>114</v>
      </c>
      <c r="G911">
        <v>13</v>
      </c>
      <c r="H911">
        <v>14</v>
      </c>
      <c r="I911">
        <f>EmpresaUsa[[#This Row],[PRECIO]]*EmpresaUsa[[#This Row],[CANTIDADSOLICITADA]]</f>
        <v>182</v>
      </c>
      <c r="J911" t="s">
        <v>194</v>
      </c>
      <c r="K911" t="s">
        <v>218</v>
      </c>
    </row>
    <row r="912" spans="1:11" x14ac:dyDescent="0.35">
      <c r="A912">
        <v>10591</v>
      </c>
      <c r="B912" t="s">
        <v>55</v>
      </c>
      <c r="C912" s="1">
        <v>35618</v>
      </c>
      <c r="D912" t="s">
        <v>159</v>
      </c>
      <c r="E912" t="s">
        <v>17</v>
      </c>
      <c r="F912" t="s">
        <v>69</v>
      </c>
      <c r="G912">
        <v>39</v>
      </c>
      <c r="H912">
        <v>10</v>
      </c>
      <c r="I912">
        <f>EmpresaUsa[[#This Row],[PRECIO]]*EmpresaUsa[[#This Row],[CANTIDADSOLICITADA]]</f>
        <v>390</v>
      </c>
      <c r="J912" t="s">
        <v>196</v>
      </c>
      <c r="K912" t="s">
        <v>219</v>
      </c>
    </row>
    <row r="913" spans="1:11" x14ac:dyDescent="0.35">
      <c r="A913">
        <v>10591</v>
      </c>
      <c r="B913" t="s">
        <v>55</v>
      </c>
      <c r="C913" s="1">
        <v>35618</v>
      </c>
      <c r="D913" t="s">
        <v>159</v>
      </c>
      <c r="E913" t="s">
        <v>41</v>
      </c>
      <c r="F913" t="s">
        <v>110</v>
      </c>
      <c r="G913">
        <v>9.6850000000000005</v>
      </c>
      <c r="H913">
        <v>50</v>
      </c>
      <c r="I913">
        <f>EmpresaUsa[[#This Row],[PRECIO]]*EmpresaUsa[[#This Row],[CANTIDADSOLICITADA]]</f>
        <v>484.25</v>
      </c>
      <c r="J913" t="s">
        <v>196</v>
      </c>
      <c r="K913" t="s">
        <v>220</v>
      </c>
    </row>
    <row r="914" spans="1:11" x14ac:dyDescent="0.35">
      <c r="A914">
        <v>10592</v>
      </c>
      <c r="B914" t="s">
        <v>26</v>
      </c>
      <c r="C914" s="1">
        <v>35619</v>
      </c>
      <c r="D914" t="s">
        <v>98</v>
      </c>
      <c r="E914" t="s">
        <v>24</v>
      </c>
      <c r="F914" t="s">
        <v>103</v>
      </c>
      <c r="G914">
        <v>20.149999999999999</v>
      </c>
      <c r="H914">
        <v>25</v>
      </c>
      <c r="I914">
        <f>EmpresaUsa[[#This Row],[PRECIO]]*EmpresaUsa[[#This Row],[CANTIDADSOLICITADA]]</f>
        <v>503.74999999999994</v>
      </c>
      <c r="J914" t="s">
        <v>199</v>
      </c>
      <c r="K914" t="s">
        <v>221</v>
      </c>
    </row>
    <row r="915" spans="1:11" x14ac:dyDescent="0.35">
      <c r="A915">
        <v>10592</v>
      </c>
      <c r="B915" t="s">
        <v>26</v>
      </c>
      <c r="C915" s="1">
        <v>35619</v>
      </c>
      <c r="D915" t="s">
        <v>98</v>
      </c>
      <c r="E915" t="s">
        <v>31</v>
      </c>
      <c r="F915" t="s">
        <v>141</v>
      </c>
      <c r="G915">
        <v>40.598999999999997</v>
      </c>
      <c r="H915">
        <v>5</v>
      </c>
      <c r="I915">
        <f>EmpresaUsa[[#This Row],[PRECIO]]*EmpresaUsa[[#This Row],[CANTIDADSOLICITADA]]</f>
        <v>202.99499999999998</v>
      </c>
      <c r="J915" t="s">
        <v>196</v>
      </c>
      <c r="K915" t="s">
        <v>222</v>
      </c>
    </row>
    <row r="916" spans="1:11" x14ac:dyDescent="0.35">
      <c r="A916">
        <v>10593</v>
      </c>
      <c r="B916" t="s">
        <v>112</v>
      </c>
      <c r="C916" s="1">
        <v>35620</v>
      </c>
      <c r="D916" t="s">
        <v>98</v>
      </c>
      <c r="E916" t="s">
        <v>31</v>
      </c>
      <c r="F916" t="s">
        <v>32</v>
      </c>
      <c r="G916">
        <v>105.3</v>
      </c>
      <c r="H916">
        <v>21</v>
      </c>
      <c r="I916">
        <f>EmpresaUsa[[#This Row],[PRECIO]]*EmpresaUsa[[#This Row],[CANTIDADSOLICITADA]]</f>
        <v>2211.2999999999997</v>
      </c>
      <c r="J916" t="s">
        <v>209</v>
      </c>
      <c r="K916" t="s">
        <v>223</v>
      </c>
    </row>
    <row r="917" spans="1:11" x14ac:dyDescent="0.35">
      <c r="A917">
        <v>10593</v>
      </c>
      <c r="B917" t="s">
        <v>112</v>
      </c>
      <c r="C917" s="1">
        <v>35620</v>
      </c>
      <c r="D917" t="s">
        <v>98</v>
      </c>
      <c r="E917" t="s">
        <v>10</v>
      </c>
      <c r="F917" t="s">
        <v>119</v>
      </c>
      <c r="G917">
        <v>46.8</v>
      </c>
      <c r="H917">
        <v>20</v>
      </c>
      <c r="I917">
        <f>EmpresaUsa[[#This Row],[PRECIO]]*EmpresaUsa[[#This Row],[CANTIDADSOLICITADA]]</f>
        <v>936</v>
      </c>
      <c r="J917" t="s">
        <v>201</v>
      </c>
      <c r="K917" t="s">
        <v>224</v>
      </c>
    </row>
    <row r="918" spans="1:11" x14ac:dyDescent="0.35">
      <c r="A918">
        <v>10593</v>
      </c>
      <c r="B918" t="s">
        <v>112</v>
      </c>
      <c r="C918" s="1">
        <v>35620</v>
      </c>
      <c r="D918" t="s">
        <v>98</v>
      </c>
      <c r="E918" t="s">
        <v>36</v>
      </c>
      <c r="F918" t="s">
        <v>80</v>
      </c>
      <c r="G918">
        <v>23.4</v>
      </c>
      <c r="H918">
        <v>4</v>
      </c>
      <c r="I918">
        <f>EmpresaUsa[[#This Row],[PRECIO]]*EmpresaUsa[[#This Row],[CANTIDADSOLICITADA]]</f>
        <v>93.6</v>
      </c>
      <c r="J918" t="s">
        <v>199</v>
      </c>
      <c r="K918" t="s">
        <v>225</v>
      </c>
    </row>
    <row r="919" spans="1:11" x14ac:dyDescent="0.35">
      <c r="A919">
        <v>10594</v>
      </c>
      <c r="B919" t="s">
        <v>26</v>
      </c>
      <c r="C919" s="1">
        <v>35620</v>
      </c>
      <c r="D919" t="s">
        <v>124</v>
      </c>
      <c r="E919" t="s">
        <v>12</v>
      </c>
      <c r="F919" t="s">
        <v>134</v>
      </c>
      <c r="G919">
        <v>9.1</v>
      </c>
      <c r="H919">
        <v>24</v>
      </c>
      <c r="I919">
        <f>EmpresaUsa[[#This Row],[PRECIO]]*EmpresaUsa[[#This Row],[CANTIDADSOLICITADA]]</f>
        <v>218.39999999999998</v>
      </c>
      <c r="J919" t="s">
        <v>194</v>
      </c>
      <c r="K919" t="s">
        <v>226</v>
      </c>
    </row>
    <row r="920" spans="1:11" x14ac:dyDescent="0.35">
      <c r="A920">
        <v>10594</v>
      </c>
      <c r="B920" t="s">
        <v>26</v>
      </c>
      <c r="C920" s="1">
        <v>35620</v>
      </c>
      <c r="D920" t="s">
        <v>124</v>
      </c>
      <c r="E920" t="s">
        <v>22</v>
      </c>
      <c r="F920" t="s">
        <v>131</v>
      </c>
      <c r="G920">
        <v>17.225000000000001</v>
      </c>
      <c r="H920">
        <v>30</v>
      </c>
      <c r="I920">
        <f>EmpresaUsa[[#This Row],[PRECIO]]*EmpresaUsa[[#This Row],[CANTIDADSOLICITADA]]</f>
        <v>516.75</v>
      </c>
      <c r="J920" t="s">
        <v>194</v>
      </c>
      <c r="K920" t="s">
        <v>195</v>
      </c>
    </row>
    <row r="921" spans="1:11" x14ac:dyDescent="0.35">
      <c r="A921">
        <v>10595</v>
      </c>
      <c r="B921" t="s">
        <v>73</v>
      </c>
      <c r="C921" s="1">
        <v>35621</v>
      </c>
      <c r="D921" t="s">
        <v>56</v>
      </c>
      <c r="E921" t="s">
        <v>36</v>
      </c>
      <c r="F921" t="s">
        <v>66</v>
      </c>
      <c r="G921">
        <v>23.4</v>
      </c>
      <c r="H921">
        <v>30</v>
      </c>
      <c r="I921">
        <f>EmpresaUsa[[#This Row],[PRECIO]]*EmpresaUsa[[#This Row],[CANTIDADSOLICITADA]]</f>
        <v>702</v>
      </c>
      <c r="J921" t="s">
        <v>196</v>
      </c>
      <c r="K921" t="s">
        <v>197</v>
      </c>
    </row>
    <row r="922" spans="1:11" x14ac:dyDescent="0.35">
      <c r="A922">
        <v>10595</v>
      </c>
      <c r="B922" t="s">
        <v>73</v>
      </c>
      <c r="C922" s="1">
        <v>35621</v>
      </c>
      <c r="D922" t="s">
        <v>56</v>
      </c>
      <c r="E922" t="s">
        <v>24</v>
      </c>
      <c r="F922" t="s">
        <v>170</v>
      </c>
      <c r="G922">
        <v>37.049999999999997</v>
      </c>
      <c r="H922">
        <v>120</v>
      </c>
      <c r="I922">
        <f>EmpresaUsa[[#This Row],[PRECIO]]*EmpresaUsa[[#This Row],[CANTIDADSOLICITADA]]</f>
        <v>4446</v>
      </c>
      <c r="J922" t="s">
        <v>196</v>
      </c>
      <c r="K922" t="s">
        <v>198</v>
      </c>
    </row>
    <row r="923" spans="1:11" x14ac:dyDescent="0.35">
      <c r="A923">
        <v>10595</v>
      </c>
      <c r="B923" t="s">
        <v>73</v>
      </c>
      <c r="C923" s="1">
        <v>35621</v>
      </c>
      <c r="D923" t="s">
        <v>56</v>
      </c>
      <c r="E923" t="s">
        <v>10</v>
      </c>
      <c r="F923" t="s">
        <v>119</v>
      </c>
      <c r="G923">
        <v>46.8</v>
      </c>
      <c r="H923">
        <v>65</v>
      </c>
      <c r="I923">
        <f>EmpresaUsa[[#This Row],[PRECIO]]*EmpresaUsa[[#This Row],[CANTIDADSOLICITADA]]</f>
        <v>3042</v>
      </c>
      <c r="J923" t="s">
        <v>199</v>
      </c>
      <c r="K923" t="s">
        <v>200</v>
      </c>
    </row>
    <row r="924" spans="1:11" x14ac:dyDescent="0.35">
      <c r="A924">
        <v>10596</v>
      </c>
      <c r="B924" t="s">
        <v>67</v>
      </c>
      <c r="C924" s="1">
        <v>35622</v>
      </c>
      <c r="D924" t="s">
        <v>83</v>
      </c>
      <c r="E924" t="s">
        <v>12</v>
      </c>
      <c r="F924" t="s">
        <v>70</v>
      </c>
      <c r="G924">
        <v>49.4</v>
      </c>
      <c r="H924">
        <v>5</v>
      </c>
      <c r="I924">
        <f>EmpresaUsa[[#This Row],[PRECIO]]*EmpresaUsa[[#This Row],[CANTIDADSOLICITADA]]</f>
        <v>247</v>
      </c>
      <c r="J924" t="s">
        <v>201</v>
      </c>
      <c r="K924" t="s">
        <v>202</v>
      </c>
    </row>
    <row r="925" spans="1:11" x14ac:dyDescent="0.35">
      <c r="A925">
        <v>10596</v>
      </c>
      <c r="B925" t="s">
        <v>67</v>
      </c>
      <c r="C925" s="1">
        <v>35622</v>
      </c>
      <c r="D925" t="s">
        <v>83</v>
      </c>
      <c r="E925" t="s">
        <v>24</v>
      </c>
      <c r="F925" t="s">
        <v>96</v>
      </c>
      <c r="G925">
        <v>57.07</v>
      </c>
      <c r="H925">
        <v>24</v>
      </c>
      <c r="I925">
        <f>EmpresaUsa[[#This Row],[PRECIO]]*EmpresaUsa[[#This Row],[CANTIDADSOLICITADA]]</f>
        <v>1369.68</v>
      </c>
      <c r="J925" t="s">
        <v>196</v>
      </c>
      <c r="K925" t="s">
        <v>203</v>
      </c>
    </row>
    <row r="926" spans="1:11" x14ac:dyDescent="0.35">
      <c r="A926">
        <v>10596</v>
      </c>
      <c r="B926" t="s">
        <v>67</v>
      </c>
      <c r="C926" s="1">
        <v>35622</v>
      </c>
      <c r="D926" t="s">
        <v>83</v>
      </c>
      <c r="E926" t="s">
        <v>36</v>
      </c>
      <c r="F926" t="s">
        <v>99</v>
      </c>
      <c r="G926">
        <v>10.074999999999999</v>
      </c>
      <c r="H926">
        <v>30</v>
      </c>
      <c r="I926">
        <f>EmpresaUsa[[#This Row],[PRECIO]]*EmpresaUsa[[#This Row],[CANTIDADSOLICITADA]]</f>
        <v>302.25</v>
      </c>
      <c r="J926" t="s">
        <v>204</v>
      </c>
      <c r="K926" t="s">
        <v>205</v>
      </c>
    </row>
    <row r="927" spans="1:11" x14ac:dyDescent="0.35">
      <c r="A927">
        <v>10597</v>
      </c>
      <c r="B927" t="s">
        <v>112</v>
      </c>
      <c r="C927" s="1">
        <v>35622</v>
      </c>
      <c r="D927" t="s">
        <v>152</v>
      </c>
      <c r="E927" t="s">
        <v>36</v>
      </c>
      <c r="F927" t="s">
        <v>40</v>
      </c>
      <c r="G927">
        <v>5.85</v>
      </c>
      <c r="H927">
        <v>35</v>
      </c>
      <c r="I927">
        <f>EmpresaUsa[[#This Row],[PRECIO]]*EmpresaUsa[[#This Row],[CANTIDADSOLICITADA]]</f>
        <v>204.75</v>
      </c>
      <c r="J927" t="s">
        <v>196</v>
      </c>
      <c r="K927" t="s">
        <v>206</v>
      </c>
    </row>
    <row r="928" spans="1:11" x14ac:dyDescent="0.35">
      <c r="A928">
        <v>10597</v>
      </c>
      <c r="B928" t="s">
        <v>112</v>
      </c>
      <c r="C928" s="1">
        <v>35622</v>
      </c>
      <c r="D928" t="s">
        <v>152</v>
      </c>
      <c r="E928" t="s">
        <v>12</v>
      </c>
      <c r="F928" t="s">
        <v>29</v>
      </c>
      <c r="G928">
        <v>25.35</v>
      </c>
      <c r="H928">
        <v>20</v>
      </c>
      <c r="I928">
        <f>EmpresaUsa[[#This Row],[PRECIO]]*EmpresaUsa[[#This Row],[CANTIDADSOLICITADA]]</f>
        <v>507</v>
      </c>
      <c r="J928" t="s">
        <v>196</v>
      </c>
      <c r="K928" t="s">
        <v>207</v>
      </c>
    </row>
    <row r="929" spans="1:11" x14ac:dyDescent="0.35">
      <c r="A929">
        <v>10597</v>
      </c>
      <c r="B929" t="s">
        <v>112</v>
      </c>
      <c r="C929" s="1">
        <v>35622</v>
      </c>
      <c r="D929" t="s">
        <v>152</v>
      </c>
      <c r="E929" t="s">
        <v>24</v>
      </c>
      <c r="F929" t="s">
        <v>25</v>
      </c>
      <c r="G929">
        <v>27.364999999999998</v>
      </c>
      <c r="H929">
        <v>12</v>
      </c>
      <c r="I929">
        <f>EmpresaUsa[[#This Row],[PRECIO]]*EmpresaUsa[[#This Row],[CANTIDADSOLICITADA]]</f>
        <v>328.38</v>
      </c>
      <c r="J929" t="s">
        <v>201</v>
      </c>
      <c r="K929" t="s">
        <v>208</v>
      </c>
    </row>
    <row r="930" spans="1:11" x14ac:dyDescent="0.35">
      <c r="A930">
        <v>10598</v>
      </c>
      <c r="B930" t="s">
        <v>55</v>
      </c>
      <c r="C930" s="1">
        <v>35625</v>
      </c>
      <c r="D930" t="s">
        <v>68</v>
      </c>
      <c r="E930" t="s">
        <v>31</v>
      </c>
      <c r="F930" t="s">
        <v>54</v>
      </c>
      <c r="G930">
        <v>57.07</v>
      </c>
      <c r="H930">
        <v>50</v>
      </c>
      <c r="I930">
        <f>EmpresaUsa[[#This Row],[PRECIO]]*EmpresaUsa[[#This Row],[CANTIDADSOLICITADA]]</f>
        <v>2853.5</v>
      </c>
      <c r="J930" t="s">
        <v>209</v>
      </c>
      <c r="K930" t="s">
        <v>210</v>
      </c>
    </row>
    <row r="931" spans="1:11" x14ac:dyDescent="0.35">
      <c r="A931">
        <v>10598</v>
      </c>
      <c r="B931" t="s">
        <v>55</v>
      </c>
      <c r="C931" s="1">
        <v>35625</v>
      </c>
      <c r="D931" t="s">
        <v>68</v>
      </c>
      <c r="E931" t="s">
        <v>10</v>
      </c>
      <c r="F931" t="s">
        <v>88</v>
      </c>
      <c r="G931">
        <v>27.95</v>
      </c>
      <c r="H931">
        <v>9</v>
      </c>
      <c r="I931">
        <f>EmpresaUsa[[#This Row],[PRECIO]]*EmpresaUsa[[#This Row],[CANTIDADSOLICITADA]]</f>
        <v>251.54999999999998</v>
      </c>
      <c r="J931" t="s">
        <v>204</v>
      </c>
      <c r="K931" t="s">
        <v>211</v>
      </c>
    </row>
    <row r="932" spans="1:11" x14ac:dyDescent="0.35">
      <c r="A932">
        <v>10599</v>
      </c>
      <c r="B932" t="s">
        <v>15</v>
      </c>
      <c r="C932" s="1">
        <v>35626</v>
      </c>
      <c r="D932" t="s">
        <v>113</v>
      </c>
      <c r="E932" t="s">
        <v>31</v>
      </c>
      <c r="F932" t="s">
        <v>63</v>
      </c>
      <c r="G932">
        <v>64.09</v>
      </c>
      <c r="H932">
        <v>10</v>
      </c>
      <c r="I932">
        <f>EmpresaUsa[[#This Row],[PRECIO]]*EmpresaUsa[[#This Row],[CANTIDADSOLICITADA]]</f>
        <v>640.90000000000009</v>
      </c>
      <c r="J932" t="s">
        <v>204</v>
      </c>
      <c r="K932" t="s">
        <v>212</v>
      </c>
    </row>
    <row r="933" spans="1:11" x14ac:dyDescent="0.35">
      <c r="A933">
        <v>10600</v>
      </c>
      <c r="B933" t="s">
        <v>20</v>
      </c>
      <c r="C933" s="1">
        <v>35627</v>
      </c>
      <c r="D933" t="s">
        <v>162</v>
      </c>
      <c r="E933" t="s">
        <v>41</v>
      </c>
      <c r="F933" t="s">
        <v>110</v>
      </c>
      <c r="G933">
        <v>9.6850000000000005</v>
      </c>
      <c r="H933">
        <v>4</v>
      </c>
      <c r="I933">
        <f>EmpresaUsa[[#This Row],[PRECIO]]*EmpresaUsa[[#This Row],[CANTIDADSOLICITADA]]</f>
        <v>38.74</v>
      </c>
      <c r="J933" t="s">
        <v>196</v>
      </c>
      <c r="K933" t="s">
        <v>213</v>
      </c>
    </row>
    <row r="934" spans="1:11" x14ac:dyDescent="0.35">
      <c r="A934">
        <v>10600</v>
      </c>
      <c r="B934" t="s">
        <v>20</v>
      </c>
      <c r="C934" s="1">
        <v>35627</v>
      </c>
      <c r="D934" t="s">
        <v>162</v>
      </c>
      <c r="E934" t="s">
        <v>22</v>
      </c>
      <c r="F934" t="s">
        <v>97</v>
      </c>
      <c r="G934">
        <v>19.5</v>
      </c>
      <c r="H934">
        <v>30</v>
      </c>
      <c r="I934">
        <f>EmpresaUsa[[#This Row],[PRECIO]]*EmpresaUsa[[#This Row],[CANTIDADSOLICITADA]]</f>
        <v>585</v>
      </c>
      <c r="J934" t="s">
        <v>201</v>
      </c>
      <c r="K934" t="s">
        <v>214</v>
      </c>
    </row>
    <row r="935" spans="1:11" x14ac:dyDescent="0.35">
      <c r="A935">
        <v>10601</v>
      </c>
      <c r="B935" t="s">
        <v>112</v>
      </c>
      <c r="C935" s="1">
        <v>35627</v>
      </c>
      <c r="D935" t="s">
        <v>53</v>
      </c>
      <c r="E935" t="s">
        <v>22</v>
      </c>
      <c r="F935" t="s">
        <v>91</v>
      </c>
      <c r="G935">
        <v>7.8</v>
      </c>
      <c r="H935">
        <v>60</v>
      </c>
      <c r="I935">
        <f>EmpresaUsa[[#This Row],[PRECIO]]*EmpresaUsa[[#This Row],[CANTIDADSOLICITADA]]</f>
        <v>468</v>
      </c>
      <c r="J935" t="s">
        <v>201</v>
      </c>
      <c r="K935" t="s">
        <v>215</v>
      </c>
    </row>
    <row r="936" spans="1:11" x14ac:dyDescent="0.35">
      <c r="A936">
        <v>10601</v>
      </c>
      <c r="B936" t="s">
        <v>112</v>
      </c>
      <c r="C936" s="1">
        <v>35627</v>
      </c>
      <c r="D936" t="s">
        <v>53</v>
      </c>
      <c r="E936" t="s">
        <v>10</v>
      </c>
      <c r="F936" t="s">
        <v>49</v>
      </c>
      <c r="G936">
        <v>71.5</v>
      </c>
      <c r="H936">
        <v>35</v>
      </c>
      <c r="I936">
        <f>EmpresaUsa[[#This Row],[PRECIO]]*EmpresaUsa[[#This Row],[CANTIDADSOLICITADA]]</f>
        <v>2502.5</v>
      </c>
      <c r="J936" t="s">
        <v>194</v>
      </c>
      <c r="K936" t="s">
        <v>216</v>
      </c>
    </row>
    <row r="937" spans="1:11" x14ac:dyDescent="0.35">
      <c r="A937">
        <v>10602</v>
      </c>
      <c r="B937" t="s">
        <v>67</v>
      </c>
      <c r="C937" s="1">
        <v>35628</v>
      </c>
      <c r="D937" t="s">
        <v>159</v>
      </c>
      <c r="E937" t="s">
        <v>24</v>
      </c>
      <c r="F937" t="s">
        <v>52</v>
      </c>
      <c r="G937">
        <v>16.899999999999999</v>
      </c>
      <c r="H937">
        <v>5</v>
      </c>
      <c r="I937">
        <f>EmpresaUsa[[#This Row],[PRECIO]]*EmpresaUsa[[#This Row],[CANTIDADSOLICITADA]]</f>
        <v>84.5</v>
      </c>
      <c r="J937" t="s">
        <v>199</v>
      </c>
      <c r="K937" t="s">
        <v>217</v>
      </c>
    </row>
    <row r="938" spans="1:11" x14ac:dyDescent="0.35">
      <c r="A938">
        <v>10603</v>
      </c>
      <c r="B938" t="s">
        <v>67</v>
      </c>
      <c r="C938" s="1">
        <v>35629</v>
      </c>
      <c r="D938" t="s">
        <v>137</v>
      </c>
      <c r="E938" t="s">
        <v>12</v>
      </c>
      <c r="F938" t="s">
        <v>28</v>
      </c>
      <c r="G938">
        <v>27.3</v>
      </c>
      <c r="H938">
        <v>48</v>
      </c>
      <c r="I938">
        <f>EmpresaUsa[[#This Row],[PRECIO]]*EmpresaUsa[[#This Row],[CANTIDADSOLICITADA]]</f>
        <v>1310.4000000000001</v>
      </c>
      <c r="J938" t="s">
        <v>194</v>
      </c>
      <c r="K938" t="s">
        <v>218</v>
      </c>
    </row>
    <row r="939" spans="1:11" x14ac:dyDescent="0.35">
      <c r="A939">
        <v>10603</v>
      </c>
      <c r="B939" t="s">
        <v>67</v>
      </c>
      <c r="C939" s="1">
        <v>35629</v>
      </c>
      <c r="D939" t="s">
        <v>137</v>
      </c>
      <c r="E939" t="s">
        <v>31</v>
      </c>
      <c r="F939" t="s">
        <v>38</v>
      </c>
      <c r="G939">
        <v>26</v>
      </c>
      <c r="H939">
        <v>25</v>
      </c>
      <c r="I939">
        <f>EmpresaUsa[[#This Row],[PRECIO]]*EmpresaUsa[[#This Row],[CANTIDADSOLICITADA]]</f>
        <v>650</v>
      </c>
      <c r="J939" t="s">
        <v>196</v>
      </c>
      <c r="K939" t="s">
        <v>219</v>
      </c>
    </row>
    <row r="940" spans="1:11" x14ac:dyDescent="0.35">
      <c r="A940">
        <v>10604</v>
      </c>
      <c r="B940" t="s">
        <v>55</v>
      </c>
      <c r="C940" s="1">
        <v>35629</v>
      </c>
      <c r="D940" t="s">
        <v>139</v>
      </c>
      <c r="E940" t="s">
        <v>31</v>
      </c>
      <c r="F940" t="s">
        <v>166</v>
      </c>
      <c r="G940">
        <v>16.574999999999999</v>
      </c>
      <c r="H940">
        <v>6</v>
      </c>
      <c r="I940">
        <f>EmpresaUsa[[#This Row],[PRECIO]]*EmpresaUsa[[#This Row],[CANTIDADSOLICITADA]]</f>
        <v>99.449999999999989</v>
      </c>
      <c r="J940" t="s">
        <v>196</v>
      </c>
      <c r="K940" t="s">
        <v>220</v>
      </c>
    </row>
    <row r="941" spans="1:11" x14ac:dyDescent="0.35">
      <c r="A941">
        <v>10604</v>
      </c>
      <c r="B941" t="s">
        <v>55</v>
      </c>
      <c r="C941" s="1">
        <v>35629</v>
      </c>
      <c r="D941" t="s">
        <v>139</v>
      </c>
      <c r="E941" t="s">
        <v>36</v>
      </c>
      <c r="F941" t="s">
        <v>80</v>
      </c>
      <c r="G941">
        <v>23.4</v>
      </c>
      <c r="H941">
        <v>10</v>
      </c>
      <c r="I941">
        <f>EmpresaUsa[[#This Row],[PRECIO]]*EmpresaUsa[[#This Row],[CANTIDADSOLICITADA]]</f>
        <v>234</v>
      </c>
      <c r="J941" t="s">
        <v>199</v>
      </c>
      <c r="K941" t="s">
        <v>221</v>
      </c>
    </row>
    <row r="942" spans="1:11" x14ac:dyDescent="0.35">
      <c r="A942">
        <v>10605</v>
      </c>
      <c r="B942" t="s">
        <v>55</v>
      </c>
      <c r="C942" s="1">
        <v>35632</v>
      </c>
      <c r="D942" t="s">
        <v>143</v>
      </c>
      <c r="E942" t="s">
        <v>31</v>
      </c>
      <c r="F942" t="s">
        <v>47</v>
      </c>
      <c r="G942">
        <v>22.684999999999999</v>
      </c>
      <c r="H942">
        <v>30</v>
      </c>
      <c r="I942">
        <f>EmpresaUsa[[#This Row],[PRECIO]]*EmpresaUsa[[#This Row],[CANTIDADSOLICITADA]]</f>
        <v>680.55</v>
      </c>
      <c r="J942" t="s">
        <v>196</v>
      </c>
      <c r="K942" t="s">
        <v>222</v>
      </c>
    </row>
    <row r="943" spans="1:11" x14ac:dyDescent="0.35">
      <c r="A943">
        <v>10605</v>
      </c>
      <c r="B943" t="s">
        <v>55</v>
      </c>
      <c r="C943" s="1">
        <v>35632</v>
      </c>
      <c r="D943" t="s">
        <v>143</v>
      </c>
      <c r="E943" t="s">
        <v>10</v>
      </c>
      <c r="F943" t="s">
        <v>49</v>
      </c>
      <c r="G943">
        <v>71.5</v>
      </c>
      <c r="H943">
        <v>20</v>
      </c>
      <c r="I943">
        <f>EmpresaUsa[[#This Row],[PRECIO]]*EmpresaUsa[[#This Row],[CANTIDADSOLICITADA]]</f>
        <v>1430</v>
      </c>
      <c r="J943" t="s">
        <v>209</v>
      </c>
      <c r="K943" t="s">
        <v>223</v>
      </c>
    </row>
    <row r="944" spans="1:11" x14ac:dyDescent="0.35">
      <c r="A944">
        <v>10605</v>
      </c>
      <c r="B944" t="s">
        <v>55</v>
      </c>
      <c r="C944" s="1">
        <v>35632</v>
      </c>
      <c r="D944" t="s">
        <v>143</v>
      </c>
      <c r="E944" t="s">
        <v>10</v>
      </c>
      <c r="F944" t="s">
        <v>34</v>
      </c>
      <c r="G944">
        <v>44.2</v>
      </c>
      <c r="H944">
        <v>70</v>
      </c>
      <c r="I944">
        <f>EmpresaUsa[[#This Row],[PRECIO]]*EmpresaUsa[[#This Row],[CANTIDADSOLICITADA]]</f>
        <v>3094</v>
      </c>
      <c r="J944" t="s">
        <v>201</v>
      </c>
      <c r="K944" t="s">
        <v>224</v>
      </c>
    </row>
    <row r="945" spans="1:11" x14ac:dyDescent="0.35">
      <c r="A945">
        <v>10605</v>
      </c>
      <c r="B945" t="s">
        <v>55</v>
      </c>
      <c r="C945" s="1">
        <v>35632</v>
      </c>
      <c r="D945" t="s">
        <v>143</v>
      </c>
      <c r="E945" t="s">
        <v>10</v>
      </c>
      <c r="F945" t="s">
        <v>88</v>
      </c>
      <c r="G945">
        <v>27.95</v>
      </c>
      <c r="H945">
        <v>15</v>
      </c>
      <c r="I945">
        <f>EmpresaUsa[[#This Row],[PRECIO]]*EmpresaUsa[[#This Row],[CANTIDADSOLICITADA]]</f>
        <v>419.25</v>
      </c>
      <c r="J945" t="s">
        <v>199</v>
      </c>
      <c r="K945" t="s">
        <v>225</v>
      </c>
    </row>
    <row r="946" spans="1:11" x14ac:dyDescent="0.35">
      <c r="A946">
        <v>10606</v>
      </c>
      <c r="B946" t="s">
        <v>20</v>
      </c>
      <c r="C946" s="1">
        <v>35633</v>
      </c>
      <c r="D946" t="s">
        <v>117</v>
      </c>
      <c r="E946" t="s">
        <v>24</v>
      </c>
      <c r="F946" t="s">
        <v>127</v>
      </c>
      <c r="G946">
        <v>28.6</v>
      </c>
      <c r="H946">
        <v>20</v>
      </c>
      <c r="I946">
        <f>EmpresaUsa[[#This Row],[PRECIO]]*EmpresaUsa[[#This Row],[CANTIDADSOLICITADA]]</f>
        <v>572</v>
      </c>
      <c r="J946" t="s">
        <v>194</v>
      </c>
      <c r="K946" t="s">
        <v>226</v>
      </c>
    </row>
    <row r="947" spans="1:11" x14ac:dyDescent="0.35">
      <c r="A947">
        <v>10606</v>
      </c>
      <c r="B947" t="s">
        <v>20</v>
      </c>
      <c r="C947" s="1">
        <v>35633</v>
      </c>
      <c r="D947" t="s">
        <v>117</v>
      </c>
      <c r="E947" t="s">
        <v>41</v>
      </c>
      <c r="F947" t="s">
        <v>42</v>
      </c>
      <c r="G947">
        <v>31.2</v>
      </c>
      <c r="H947">
        <v>20</v>
      </c>
      <c r="I947">
        <f>EmpresaUsa[[#This Row],[PRECIO]]*EmpresaUsa[[#This Row],[CANTIDADSOLICITADA]]</f>
        <v>624</v>
      </c>
      <c r="J947" t="s">
        <v>194</v>
      </c>
      <c r="K947" t="s">
        <v>195</v>
      </c>
    </row>
    <row r="948" spans="1:11" x14ac:dyDescent="0.35">
      <c r="A948">
        <v>10606</v>
      </c>
      <c r="B948" t="s">
        <v>20</v>
      </c>
      <c r="C948" s="1">
        <v>35633</v>
      </c>
      <c r="D948" t="s">
        <v>117</v>
      </c>
      <c r="E948" t="s">
        <v>31</v>
      </c>
      <c r="F948" t="s">
        <v>63</v>
      </c>
      <c r="G948">
        <v>64.09</v>
      </c>
      <c r="H948">
        <v>10</v>
      </c>
      <c r="I948">
        <f>EmpresaUsa[[#This Row],[PRECIO]]*EmpresaUsa[[#This Row],[CANTIDADSOLICITADA]]</f>
        <v>640.90000000000009</v>
      </c>
      <c r="J948" t="s">
        <v>196</v>
      </c>
      <c r="K948" t="s">
        <v>197</v>
      </c>
    </row>
    <row r="949" spans="1:11" x14ac:dyDescent="0.35">
      <c r="A949">
        <v>10607</v>
      </c>
      <c r="B949" t="s">
        <v>8</v>
      </c>
      <c r="C949" s="1">
        <v>35633</v>
      </c>
      <c r="D949" t="s">
        <v>137</v>
      </c>
      <c r="E949" t="s">
        <v>17</v>
      </c>
      <c r="F949" t="s">
        <v>69</v>
      </c>
      <c r="G949">
        <v>39</v>
      </c>
      <c r="H949">
        <v>45</v>
      </c>
      <c r="I949">
        <f>EmpresaUsa[[#This Row],[PRECIO]]*EmpresaUsa[[#This Row],[CANTIDADSOLICITADA]]</f>
        <v>1755</v>
      </c>
      <c r="J949" t="s">
        <v>196</v>
      </c>
      <c r="K949" t="s">
        <v>198</v>
      </c>
    </row>
    <row r="950" spans="1:11" x14ac:dyDescent="0.35">
      <c r="A950">
        <v>10607</v>
      </c>
      <c r="B950" t="s">
        <v>8</v>
      </c>
      <c r="C950" s="1">
        <v>35633</v>
      </c>
      <c r="D950" t="s">
        <v>137</v>
      </c>
      <c r="E950" t="s">
        <v>41</v>
      </c>
      <c r="F950" t="s">
        <v>75</v>
      </c>
      <c r="G950">
        <v>50.7</v>
      </c>
      <c r="H950">
        <v>100</v>
      </c>
      <c r="I950">
        <f>EmpresaUsa[[#This Row],[PRECIO]]*EmpresaUsa[[#This Row],[CANTIDADSOLICITADA]]</f>
        <v>5070</v>
      </c>
      <c r="J950" t="s">
        <v>199</v>
      </c>
      <c r="K950" t="s">
        <v>200</v>
      </c>
    </row>
    <row r="951" spans="1:11" x14ac:dyDescent="0.35">
      <c r="A951">
        <v>10607</v>
      </c>
      <c r="B951" t="s">
        <v>8</v>
      </c>
      <c r="C951" s="1">
        <v>35633</v>
      </c>
      <c r="D951" t="s">
        <v>137</v>
      </c>
      <c r="E951" t="s">
        <v>10</v>
      </c>
      <c r="F951" t="s">
        <v>33</v>
      </c>
      <c r="G951">
        <v>3.25</v>
      </c>
      <c r="H951">
        <v>14</v>
      </c>
      <c r="I951">
        <f>EmpresaUsa[[#This Row],[PRECIO]]*EmpresaUsa[[#This Row],[CANTIDADSOLICITADA]]</f>
        <v>45.5</v>
      </c>
      <c r="J951" t="s">
        <v>201</v>
      </c>
      <c r="K951" t="s">
        <v>202</v>
      </c>
    </row>
    <row r="952" spans="1:11" x14ac:dyDescent="0.35">
      <c r="A952">
        <v>10607</v>
      </c>
      <c r="B952" t="s">
        <v>8</v>
      </c>
      <c r="C952" s="1">
        <v>35633</v>
      </c>
      <c r="D952" t="s">
        <v>137</v>
      </c>
      <c r="E952" t="s">
        <v>22</v>
      </c>
      <c r="F952" t="s">
        <v>79</v>
      </c>
      <c r="G952">
        <v>23.92</v>
      </c>
      <c r="H952">
        <v>42</v>
      </c>
      <c r="I952">
        <f>EmpresaUsa[[#This Row],[PRECIO]]*EmpresaUsa[[#This Row],[CANTIDADSOLICITADA]]</f>
        <v>1004.6400000000001</v>
      </c>
      <c r="J952" t="s">
        <v>196</v>
      </c>
      <c r="K952" t="s">
        <v>203</v>
      </c>
    </row>
    <row r="953" spans="1:11" x14ac:dyDescent="0.35">
      <c r="A953">
        <v>10607</v>
      </c>
      <c r="B953" t="s">
        <v>8</v>
      </c>
      <c r="C953" s="1">
        <v>35633</v>
      </c>
      <c r="D953" t="s">
        <v>137</v>
      </c>
      <c r="E953" t="s">
        <v>10</v>
      </c>
      <c r="F953" t="s">
        <v>14</v>
      </c>
      <c r="G953">
        <v>45.24</v>
      </c>
      <c r="H953">
        <v>12</v>
      </c>
      <c r="I953">
        <f>EmpresaUsa[[#This Row],[PRECIO]]*EmpresaUsa[[#This Row],[CANTIDADSOLICITADA]]</f>
        <v>542.88</v>
      </c>
      <c r="J953" t="s">
        <v>204</v>
      </c>
      <c r="K953" t="s">
        <v>205</v>
      </c>
    </row>
    <row r="954" spans="1:11" x14ac:dyDescent="0.35">
      <c r="A954">
        <v>10608</v>
      </c>
      <c r="B954" t="s">
        <v>20</v>
      </c>
      <c r="C954" s="1">
        <v>35634</v>
      </c>
      <c r="D954" t="s">
        <v>16</v>
      </c>
      <c r="E954" t="s">
        <v>12</v>
      </c>
      <c r="F954" t="s">
        <v>70</v>
      </c>
      <c r="G954">
        <v>49.4</v>
      </c>
      <c r="H954">
        <v>28</v>
      </c>
      <c r="I954">
        <f>EmpresaUsa[[#This Row],[PRECIO]]*EmpresaUsa[[#This Row],[CANTIDADSOLICITADA]]</f>
        <v>1383.2</v>
      </c>
      <c r="J954" t="s">
        <v>196</v>
      </c>
      <c r="K954" t="s">
        <v>206</v>
      </c>
    </row>
    <row r="955" spans="1:11" x14ac:dyDescent="0.35">
      <c r="A955">
        <v>10609</v>
      </c>
      <c r="B955" t="s">
        <v>112</v>
      </c>
      <c r="C955" s="1">
        <v>35635</v>
      </c>
      <c r="D955" t="s">
        <v>130</v>
      </c>
      <c r="E955" t="s">
        <v>36</v>
      </c>
      <c r="F955" t="s">
        <v>105</v>
      </c>
      <c r="G955">
        <v>23.4</v>
      </c>
      <c r="H955">
        <v>3</v>
      </c>
      <c r="I955">
        <f>EmpresaUsa[[#This Row],[PRECIO]]*EmpresaUsa[[#This Row],[CANTIDADSOLICITADA]]</f>
        <v>70.199999999999989</v>
      </c>
      <c r="J955" t="s">
        <v>196</v>
      </c>
      <c r="K955" t="s">
        <v>207</v>
      </c>
    </row>
    <row r="956" spans="1:11" x14ac:dyDescent="0.35">
      <c r="A956">
        <v>10609</v>
      </c>
      <c r="B956" t="s">
        <v>112</v>
      </c>
      <c r="C956" s="1">
        <v>35635</v>
      </c>
      <c r="D956" t="s">
        <v>130</v>
      </c>
      <c r="E956" t="s">
        <v>22</v>
      </c>
      <c r="F956" t="s">
        <v>87</v>
      </c>
      <c r="G956">
        <v>40.299999999999997</v>
      </c>
      <c r="H956">
        <v>10</v>
      </c>
      <c r="I956">
        <f>EmpresaUsa[[#This Row],[PRECIO]]*EmpresaUsa[[#This Row],[CANTIDADSOLICITADA]]</f>
        <v>403</v>
      </c>
      <c r="J956" t="s">
        <v>201</v>
      </c>
      <c r="K956" t="s">
        <v>208</v>
      </c>
    </row>
    <row r="957" spans="1:11" x14ac:dyDescent="0.35">
      <c r="A957">
        <v>10609</v>
      </c>
      <c r="B957" t="s">
        <v>112</v>
      </c>
      <c r="C957" s="1">
        <v>35635</v>
      </c>
      <c r="D957" t="s">
        <v>130</v>
      </c>
      <c r="E957" t="s">
        <v>31</v>
      </c>
      <c r="F957" t="s">
        <v>60</v>
      </c>
      <c r="G957">
        <v>13</v>
      </c>
      <c r="H957">
        <v>6</v>
      </c>
      <c r="I957">
        <f>EmpresaUsa[[#This Row],[PRECIO]]*EmpresaUsa[[#This Row],[CANTIDADSOLICITADA]]</f>
        <v>78</v>
      </c>
      <c r="J957" t="s">
        <v>209</v>
      </c>
      <c r="K957" t="s">
        <v>210</v>
      </c>
    </row>
    <row r="958" spans="1:11" x14ac:dyDescent="0.35">
      <c r="A958">
        <v>10610</v>
      </c>
      <c r="B958" t="s">
        <v>67</v>
      </c>
      <c r="C958" s="1">
        <v>35636</v>
      </c>
      <c r="D958" t="s">
        <v>150</v>
      </c>
      <c r="E958" t="s">
        <v>22</v>
      </c>
      <c r="F958" t="s">
        <v>48</v>
      </c>
      <c r="G958">
        <v>24.7</v>
      </c>
      <c r="H958">
        <v>21</v>
      </c>
      <c r="I958">
        <f>EmpresaUsa[[#This Row],[PRECIO]]*EmpresaUsa[[#This Row],[CANTIDADSOLICITADA]]</f>
        <v>518.69999999999993</v>
      </c>
      <c r="J958" t="s">
        <v>204</v>
      </c>
      <c r="K958" t="s">
        <v>211</v>
      </c>
    </row>
    <row r="959" spans="1:11" x14ac:dyDescent="0.35">
      <c r="A959">
        <v>10611</v>
      </c>
      <c r="B959" t="s">
        <v>15</v>
      </c>
      <c r="C959" s="1">
        <v>35636</v>
      </c>
      <c r="D959" t="s">
        <v>161</v>
      </c>
      <c r="E959" t="s">
        <v>36</v>
      </c>
      <c r="F959" t="s">
        <v>105</v>
      </c>
      <c r="G959">
        <v>23.4</v>
      </c>
      <c r="H959">
        <v>6</v>
      </c>
      <c r="I959">
        <f>EmpresaUsa[[#This Row],[PRECIO]]*EmpresaUsa[[#This Row],[CANTIDADSOLICITADA]]</f>
        <v>140.39999999999998</v>
      </c>
      <c r="J959" t="s">
        <v>204</v>
      </c>
      <c r="K959" t="s">
        <v>212</v>
      </c>
    </row>
    <row r="960" spans="1:11" x14ac:dyDescent="0.35">
      <c r="A960">
        <v>10611</v>
      </c>
      <c r="B960" t="s">
        <v>15</v>
      </c>
      <c r="C960" s="1">
        <v>35636</v>
      </c>
      <c r="D960" t="s">
        <v>161</v>
      </c>
      <c r="E960" t="s">
        <v>36</v>
      </c>
      <c r="F960" t="s">
        <v>46</v>
      </c>
      <c r="G960">
        <v>24.7</v>
      </c>
      <c r="H960">
        <v>10</v>
      </c>
      <c r="I960">
        <f>EmpresaUsa[[#This Row],[PRECIO]]*EmpresaUsa[[#This Row],[CANTIDADSOLICITADA]]</f>
        <v>247</v>
      </c>
      <c r="J960" t="s">
        <v>196</v>
      </c>
      <c r="K960" t="s">
        <v>213</v>
      </c>
    </row>
    <row r="961" spans="1:11" x14ac:dyDescent="0.35">
      <c r="A961">
        <v>10611</v>
      </c>
      <c r="B961" t="s">
        <v>15</v>
      </c>
      <c r="C961" s="1">
        <v>35636</v>
      </c>
      <c r="D961" t="s">
        <v>161</v>
      </c>
      <c r="E961" t="s">
        <v>10</v>
      </c>
      <c r="F961" t="s">
        <v>34</v>
      </c>
      <c r="G961">
        <v>44.2</v>
      </c>
      <c r="H961">
        <v>15</v>
      </c>
      <c r="I961">
        <f>EmpresaUsa[[#This Row],[PRECIO]]*EmpresaUsa[[#This Row],[CANTIDADSOLICITADA]]</f>
        <v>663</v>
      </c>
      <c r="J961" t="s">
        <v>201</v>
      </c>
      <c r="K961" t="s">
        <v>214</v>
      </c>
    </row>
    <row r="962" spans="1:11" x14ac:dyDescent="0.35">
      <c r="A962">
        <v>10612</v>
      </c>
      <c r="B962" t="s">
        <v>55</v>
      </c>
      <c r="C962" s="1">
        <v>35639</v>
      </c>
      <c r="D962" t="s">
        <v>137</v>
      </c>
      <c r="E962" t="s">
        <v>22</v>
      </c>
      <c r="F962" t="s">
        <v>87</v>
      </c>
      <c r="G962">
        <v>40.299999999999997</v>
      </c>
      <c r="H962">
        <v>70</v>
      </c>
      <c r="I962">
        <f>EmpresaUsa[[#This Row],[PRECIO]]*EmpresaUsa[[#This Row],[CANTIDADSOLICITADA]]</f>
        <v>2821</v>
      </c>
      <c r="J962" t="s">
        <v>201</v>
      </c>
      <c r="K962" t="s">
        <v>215</v>
      </c>
    </row>
    <row r="963" spans="1:11" x14ac:dyDescent="0.35">
      <c r="A963">
        <v>10612</v>
      </c>
      <c r="B963" t="s">
        <v>55</v>
      </c>
      <c r="C963" s="1">
        <v>35639</v>
      </c>
      <c r="D963" t="s">
        <v>137</v>
      </c>
      <c r="E963" t="s">
        <v>22</v>
      </c>
      <c r="F963" t="s">
        <v>48</v>
      </c>
      <c r="G963">
        <v>24.7</v>
      </c>
      <c r="H963">
        <v>55</v>
      </c>
      <c r="I963">
        <f>EmpresaUsa[[#This Row],[PRECIO]]*EmpresaUsa[[#This Row],[CANTIDADSOLICITADA]]</f>
        <v>1358.5</v>
      </c>
      <c r="J963" t="s">
        <v>194</v>
      </c>
      <c r="K963" t="s">
        <v>216</v>
      </c>
    </row>
    <row r="964" spans="1:11" x14ac:dyDescent="0.35">
      <c r="A964">
        <v>10612</v>
      </c>
      <c r="B964" t="s">
        <v>55</v>
      </c>
      <c r="C964" s="1">
        <v>35639</v>
      </c>
      <c r="D964" t="s">
        <v>137</v>
      </c>
      <c r="E964" t="s">
        <v>31</v>
      </c>
      <c r="F964" t="s">
        <v>38</v>
      </c>
      <c r="G964">
        <v>26</v>
      </c>
      <c r="H964">
        <v>18</v>
      </c>
      <c r="I964">
        <f>EmpresaUsa[[#This Row],[PRECIO]]*EmpresaUsa[[#This Row],[CANTIDADSOLICITADA]]</f>
        <v>468</v>
      </c>
      <c r="J964" t="s">
        <v>199</v>
      </c>
      <c r="K964" t="s">
        <v>217</v>
      </c>
    </row>
    <row r="965" spans="1:11" x14ac:dyDescent="0.35">
      <c r="A965">
        <v>10612</v>
      </c>
      <c r="B965" t="s">
        <v>55</v>
      </c>
      <c r="C965" s="1">
        <v>35639</v>
      </c>
      <c r="D965" t="s">
        <v>137</v>
      </c>
      <c r="E965" t="s">
        <v>10</v>
      </c>
      <c r="F965" t="s">
        <v>34</v>
      </c>
      <c r="G965">
        <v>44.2</v>
      </c>
      <c r="H965">
        <v>40</v>
      </c>
      <c r="I965">
        <f>EmpresaUsa[[#This Row],[PRECIO]]*EmpresaUsa[[#This Row],[CANTIDADSOLICITADA]]</f>
        <v>1768</v>
      </c>
      <c r="J965" t="s">
        <v>194</v>
      </c>
      <c r="K965" t="s">
        <v>218</v>
      </c>
    </row>
    <row r="966" spans="1:11" x14ac:dyDescent="0.35">
      <c r="A966">
        <v>10612</v>
      </c>
      <c r="B966" t="s">
        <v>55</v>
      </c>
      <c r="C966" s="1">
        <v>35639</v>
      </c>
      <c r="D966" t="s">
        <v>137</v>
      </c>
      <c r="E966" t="s">
        <v>36</v>
      </c>
      <c r="F966" t="s">
        <v>80</v>
      </c>
      <c r="G966">
        <v>23.4</v>
      </c>
      <c r="H966">
        <v>80</v>
      </c>
      <c r="I966">
        <f>EmpresaUsa[[#This Row],[PRECIO]]*EmpresaUsa[[#This Row],[CANTIDADSOLICITADA]]</f>
        <v>1872</v>
      </c>
      <c r="J966" t="s">
        <v>196</v>
      </c>
      <c r="K966" t="s">
        <v>219</v>
      </c>
    </row>
    <row r="967" spans="1:11" x14ac:dyDescent="0.35">
      <c r="A967">
        <v>10613</v>
      </c>
      <c r="B967" t="s">
        <v>20</v>
      </c>
      <c r="C967" s="1">
        <v>35640</v>
      </c>
      <c r="D967" t="s">
        <v>53</v>
      </c>
      <c r="E967" t="s">
        <v>22</v>
      </c>
      <c r="F967" t="s">
        <v>91</v>
      </c>
      <c r="G967">
        <v>7.8</v>
      </c>
      <c r="H967">
        <v>8</v>
      </c>
      <c r="I967">
        <f>EmpresaUsa[[#This Row],[PRECIO]]*EmpresaUsa[[#This Row],[CANTIDADSOLICITADA]]</f>
        <v>62.4</v>
      </c>
      <c r="J967" t="s">
        <v>196</v>
      </c>
      <c r="K967" t="s">
        <v>220</v>
      </c>
    </row>
    <row r="968" spans="1:11" x14ac:dyDescent="0.35">
      <c r="A968">
        <v>10613</v>
      </c>
      <c r="B968" t="s">
        <v>20</v>
      </c>
      <c r="C968" s="1">
        <v>35640</v>
      </c>
      <c r="D968" t="s">
        <v>53</v>
      </c>
      <c r="E968" t="s">
        <v>36</v>
      </c>
      <c r="F968" t="s">
        <v>99</v>
      </c>
      <c r="G968">
        <v>10.074999999999999</v>
      </c>
      <c r="H968">
        <v>40</v>
      </c>
      <c r="I968">
        <f>EmpresaUsa[[#This Row],[PRECIO]]*EmpresaUsa[[#This Row],[CANTIDADSOLICITADA]]</f>
        <v>403</v>
      </c>
      <c r="J968" t="s">
        <v>199</v>
      </c>
      <c r="K968" t="s">
        <v>221</v>
      </c>
    </row>
    <row r="969" spans="1:11" x14ac:dyDescent="0.35">
      <c r="A969">
        <v>10614</v>
      </c>
      <c r="B969" t="s">
        <v>67</v>
      </c>
      <c r="C969" s="1">
        <v>35640</v>
      </c>
      <c r="D969" t="s">
        <v>178</v>
      </c>
      <c r="E969" t="s">
        <v>10</v>
      </c>
      <c r="F969" t="s">
        <v>11</v>
      </c>
      <c r="G969">
        <v>27.3</v>
      </c>
      <c r="H969">
        <v>14</v>
      </c>
      <c r="I969">
        <f>EmpresaUsa[[#This Row],[PRECIO]]*EmpresaUsa[[#This Row],[CANTIDADSOLICITADA]]</f>
        <v>382.2</v>
      </c>
      <c r="J969" t="s">
        <v>196</v>
      </c>
      <c r="K969" t="s">
        <v>222</v>
      </c>
    </row>
    <row r="970" spans="1:11" x14ac:dyDescent="0.35">
      <c r="A970">
        <v>10614</v>
      </c>
      <c r="B970" t="s">
        <v>67</v>
      </c>
      <c r="C970" s="1">
        <v>35640</v>
      </c>
      <c r="D970" t="s">
        <v>178</v>
      </c>
      <c r="E970" t="s">
        <v>31</v>
      </c>
      <c r="F970" t="s">
        <v>60</v>
      </c>
      <c r="G970">
        <v>13</v>
      </c>
      <c r="H970">
        <v>8</v>
      </c>
      <c r="I970">
        <f>EmpresaUsa[[#This Row],[PRECIO]]*EmpresaUsa[[#This Row],[CANTIDADSOLICITADA]]</f>
        <v>104</v>
      </c>
      <c r="J970" t="s">
        <v>209</v>
      </c>
      <c r="K970" t="s">
        <v>223</v>
      </c>
    </row>
    <row r="971" spans="1:11" x14ac:dyDescent="0.35">
      <c r="A971">
        <v>10614</v>
      </c>
      <c r="B971" t="s">
        <v>67</v>
      </c>
      <c r="C971" s="1">
        <v>35640</v>
      </c>
      <c r="D971" t="s">
        <v>178</v>
      </c>
      <c r="E971" t="s">
        <v>36</v>
      </c>
      <c r="F971" t="s">
        <v>37</v>
      </c>
      <c r="G971">
        <v>23.4</v>
      </c>
      <c r="H971">
        <v>5</v>
      </c>
      <c r="I971">
        <f>EmpresaUsa[[#This Row],[PRECIO]]*EmpresaUsa[[#This Row],[CANTIDADSOLICITADA]]</f>
        <v>117</v>
      </c>
      <c r="J971" t="s">
        <v>201</v>
      </c>
      <c r="K971" t="s">
        <v>224</v>
      </c>
    </row>
    <row r="972" spans="1:11" x14ac:dyDescent="0.35">
      <c r="A972">
        <v>10615</v>
      </c>
      <c r="B972" t="s">
        <v>73</v>
      </c>
      <c r="C972" s="1">
        <v>35641</v>
      </c>
      <c r="D972" t="s">
        <v>185</v>
      </c>
      <c r="E972" t="s">
        <v>41</v>
      </c>
      <c r="F972" t="s">
        <v>42</v>
      </c>
      <c r="G972">
        <v>31.2</v>
      </c>
      <c r="H972">
        <v>5</v>
      </c>
      <c r="I972">
        <f>EmpresaUsa[[#This Row],[PRECIO]]*EmpresaUsa[[#This Row],[CANTIDADSOLICITADA]]</f>
        <v>156</v>
      </c>
      <c r="J972" t="s">
        <v>199</v>
      </c>
      <c r="K972" t="s">
        <v>225</v>
      </c>
    </row>
    <row r="973" spans="1:11" x14ac:dyDescent="0.35">
      <c r="A973">
        <v>10616</v>
      </c>
      <c r="B973" t="s">
        <v>55</v>
      </c>
      <c r="C973" s="1">
        <v>35642</v>
      </c>
      <c r="D973" t="s">
        <v>181</v>
      </c>
      <c r="E973" t="s">
        <v>36</v>
      </c>
      <c r="F973" t="s">
        <v>140</v>
      </c>
      <c r="G973">
        <v>342.55</v>
      </c>
      <c r="H973">
        <v>15</v>
      </c>
      <c r="I973">
        <f>EmpresaUsa[[#This Row],[PRECIO]]*EmpresaUsa[[#This Row],[CANTIDADSOLICITADA]]</f>
        <v>5138.25</v>
      </c>
      <c r="J973" t="s">
        <v>194</v>
      </c>
      <c r="K973" t="s">
        <v>226</v>
      </c>
    </row>
    <row r="974" spans="1:11" x14ac:dyDescent="0.35">
      <c r="A974">
        <v>10616</v>
      </c>
      <c r="B974" t="s">
        <v>55</v>
      </c>
      <c r="C974" s="1">
        <v>35642</v>
      </c>
      <c r="D974" t="s">
        <v>181</v>
      </c>
      <c r="E974" t="s">
        <v>12</v>
      </c>
      <c r="F974" t="s">
        <v>70</v>
      </c>
      <c r="G974">
        <v>49.4</v>
      </c>
      <c r="H974">
        <v>14</v>
      </c>
      <c r="I974">
        <f>EmpresaUsa[[#This Row],[PRECIO]]*EmpresaUsa[[#This Row],[CANTIDADSOLICITADA]]</f>
        <v>691.6</v>
      </c>
      <c r="J974" t="s">
        <v>194</v>
      </c>
      <c r="K974" t="s">
        <v>195</v>
      </c>
    </row>
    <row r="975" spans="1:11" x14ac:dyDescent="0.35">
      <c r="A975">
        <v>10616</v>
      </c>
      <c r="B975" t="s">
        <v>55</v>
      </c>
      <c r="C975" s="1">
        <v>35642</v>
      </c>
      <c r="D975" t="s">
        <v>181</v>
      </c>
      <c r="E975" t="s">
        <v>36</v>
      </c>
      <c r="F975" t="s">
        <v>64</v>
      </c>
      <c r="G975">
        <v>19.5</v>
      </c>
      <c r="H975">
        <v>15</v>
      </c>
      <c r="I975">
        <f>EmpresaUsa[[#This Row],[PRECIO]]*EmpresaUsa[[#This Row],[CANTIDADSOLICITADA]]</f>
        <v>292.5</v>
      </c>
      <c r="J975" t="s">
        <v>196</v>
      </c>
      <c r="K975" t="s">
        <v>197</v>
      </c>
    </row>
    <row r="976" spans="1:11" x14ac:dyDescent="0.35">
      <c r="A976">
        <v>10616</v>
      </c>
      <c r="B976" t="s">
        <v>55</v>
      </c>
      <c r="C976" s="1">
        <v>35642</v>
      </c>
      <c r="D976" t="s">
        <v>181</v>
      </c>
      <c r="E976" t="s">
        <v>10</v>
      </c>
      <c r="F976" t="s">
        <v>88</v>
      </c>
      <c r="G976">
        <v>27.95</v>
      </c>
      <c r="H976">
        <v>15</v>
      </c>
      <c r="I976">
        <f>EmpresaUsa[[#This Row],[PRECIO]]*EmpresaUsa[[#This Row],[CANTIDADSOLICITADA]]</f>
        <v>419.25</v>
      </c>
      <c r="J976" t="s">
        <v>196</v>
      </c>
      <c r="K976" t="s">
        <v>198</v>
      </c>
    </row>
    <row r="977" spans="1:11" x14ac:dyDescent="0.35">
      <c r="A977">
        <v>10617</v>
      </c>
      <c r="B977" t="s">
        <v>20</v>
      </c>
      <c r="C977" s="1">
        <v>35642</v>
      </c>
      <c r="D977" t="s">
        <v>181</v>
      </c>
      <c r="E977" t="s">
        <v>10</v>
      </c>
      <c r="F977" t="s">
        <v>49</v>
      </c>
      <c r="G977">
        <v>71.5</v>
      </c>
      <c r="H977">
        <v>30</v>
      </c>
      <c r="I977">
        <f>EmpresaUsa[[#This Row],[PRECIO]]*EmpresaUsa[[#This Row],[CANTIDADSOLICITADA]]</f>
        <v>2145</v>
      </c>
      <c r="J977" t="s">
        <v>199</v>
      </c>
      <c r="K977" t="s">
        <v>200</v>
      </c>
    </row>
    <row r="978" spans="1:11" x14ac:dyDescent="0.35">
      <c r="A978">
        <v>10618</v>
      </c>
      <c r="B978" t="s">
        <v>55</v>
      </c>
      <c r="C978" s="1">
        <v>35643</v>
      </c>
      <c r="D978" t="s">
        <v>143</v>
      </c>
      <c r="E978" t="s">
        <v>24</v>
      </c>
      <c r="F978" t="s">
        <v>128</v>
      </c>
      <c r="G978">
        <v>32.5</v>
      </c>
      <c r="H978">
        <v>70</v>
      </c>
      <c r="I978">
        <f>EmpresaUsa[[#This Row],[PRECIO]]*EmpresaUsa[[#This Row],[CANTIDADSOLICITADA]]</f>
        <v>2275</v>
      </c>
      <c r="J978" t="s">
        <v>201</v>
      </c>
      <c r="K978" t="s">
        <v>202</v>
      </c>
    </row>
    <row r="979" spans="1:11" x14ac:dyDescent="0.35">
      <c r="A979">
        <v>10618</v>
      </c>
      <c r="B979" t="s">
        <v>55</v>
      </c>
      <c r="C979" s="1">
        <v>35643</v>
      </c>
      <c r="D979" t="s">
        <v>143</v>
      </c>
      <c r="E979" t="s">
        <v>12</v>
      </c>
      <c r="F979" t="s">
        <v>70</v>
      </c>
      <c r="G979">
        <v>49.4</v>
      </c>
      <c r="H979">
        <v>20</v>
      </c>
      <c r="I979">
        <f>EmpresaUsa[[#This Row],[PRECIO]]*EmpresaUsa[[#This Row],[CANTIDADSOLICITADA]]</f>
        <v>988</v>
      </c>
      <c r="J979" t="s">
        <v>196</v>
      </c>
      <c r="K979" t="s">
        <v>203</v>
      </c>
    </row>
    <row r="980" spans="1:11" x14ac:dyDescent="0.35">
      <c r="A980">
        <v>10618</v>
      </c>
      <c r="B980" t="s">
        <v>55</v>
      </c>
      <c r="C980" s="1">
        <v>35643</v>
      </c>
      <c r="D980" t="s">
        <v>143</v>
      </c>
      <c r="E980" t="s">
        <v>31</v>
      </c>
      <c r="F980" t="s">
        <v>111</v>
      </c>
      <c r="G980">
        <v>16.25</v>
      </c>
      <c r="H980">
        <v>15</v>
      </c>
      <c r="I980">
        <f>EmpresaUsa[[#This Row],[PRECIO]]*EmpresaUsa[[#This Row],[CANTIDADSOLICITADA]]</f>
        <v>243.75</v>
      </c>
      <c r="J980" t="s">
        <v>204</v>
      </c>
      <c r="K980" t="s">
        <v>205</v>
      </c>
    </row>
    <row r="981" spans="1:11" x14ac:dyDescent="0.35">
      <c r="A981">
        <v>10619</v>
      </c>
      <c r="B981" t="s">
        <v>26</v>
      </c>
      <c r="C981" s="1">
        <v>35646</v>
      </c>
      <c r="D981" t="s">
        <v>143</v>
      </c>
      <c r="E981" t="s">
        <v>31</v>
      </c>
      <c r="F981" t="s">
        <v>60</v>
      </c>
      <c r="G981">
        <v>13</v>
      </c>
      <c r="H981">
        <v>42</v>
      </c>
      <c r="I981">
        <f>EmpresaUsa[[#This Row],[PRECIO]]*EmpresaUsa[[#This Row],[CANTIDADSOLICITADA]]</f>
        <v>546</v>
      </c>
      <c r="J981" t="s">
        <v>196</v>
      </c>
      <c r="K981" t="s">
        <v>206</v>
      </c>
    </row>
    <row r="982" spans="1:11" x14ac:dyDescent="0.35">
      <c r="A982">
        <v>10619</v>
      </c>
      <c r="B982" t="s">
        <v>26</v>
      </c>
      <c r="C982" s="1">
        <v>35646</v>
      </c>
      <c r="D982" t="s">
        <v>143</v>
      </c>
      <c r="E982" t="s">
        <v>12</v>
      </c>
      <c r="F982" t="s">
        <v>28</v>
      </c>
      <c r="G982">
        <v>27.3</v>
      </c>
      <c r="H982">
        <v>40</v>
      </c>
      <c r="I982">
        <f>EmpresaUsa[[#This Row],[PRECIO]]*EmpresaUsa[[#This Row],[CANTIDADSOLICITADA]]</f>
        <v>1092</v>
      </c>
      <c r="J982" t="s">
        <v>196</v>
      </c>
      <c r="K982" t="s">
        <v>207</v>
      </c>
    </row>
    <row r="983" spans="1:11" x14ac:dyDescent="0.35">
      <c r="A983">
        <v>10620</v>
      </c>
      <c r="B983" t="s">
        <v>73</v>
      </c>
      <c r="C983" s="1">
        <v>35647</v>
      </c>
      <c r="D983" t="s">
        <v>177</v>
      </c>
      <c r="E983" t="s">
        <v>36</v>
      </c>
      <c r="F983" t="s">
        <v>40</v>
      </c>
      <c r="G983">
        <v>5.85</v>
      </c>
      <c r="H983">
        <v>5</v>
      </c>
      <c r="I983">
        <f>EmpresaUsa[[#This Row],[PRECIO]]*EmpresaUsa[[#This Row],[CANTIDADSOLICITADA]]</f>
        <v>29.25</v>
      </c>
      <c r="J983" t="s">
        <v>201</v>
      </c>
      <c r="K983" t="s">
        <v>208</v>
      </c>
    </row>
    <row r="984" spans="1:11" x14ac:dyDescent="0.35">
      <c r="A984">
        <v>10620</v>
      </c>
      <c r="B984" t="s">
        <v>73</v>
      </c>
      <c r="C984" s="1">
        <v>35647</v>
      </c>
      <c r="D984" t="s">
        <v>177</v>
      </c>
      <c r="E984" t="s">
        <v>12</v>
      </c>
      <c r="F984" t="s">
        <v>134</v>
      </c>
      <c r="G984">
        <v>9.1</v>
      </c>
      <c r="H984">
        <v>5</v>
      </c>
      <c r="I984">
        <f>EmpresaUsa[[#This Row],[PRECIO]]*EmpresaUsa[[#This Row],[CANTIDADSOLICITADA]]</f>
        <v>45.5</v>
      </c>
      <c r="J984" t="s">
        <v>209</v>
      </c>
      <c r="K984" t="s">
        <v>210</v>
      </c>
    </row>
    <row r="985" spans="1:11" x14ac:dyDescent="0.35">
      <c r="A985">
        <v>10621</v>
      </c>
      <c r="B985" t="s">
        <v>20</v>
      </c>
      <c r="C985" s="1">
        <v>35647</v>
      </c>
      <c r="D985" t="s">
        <v>132</v>
      </c>
      <c r="E985" t="s">
        <v>31</v>
      </c>
      <c r="F985" t="s">
        <v>101</v>
      </c>
      <c r="G985">
        <v>11.96</v>
      </c>
      <c r="H985">
        <v>5</v>
      </c>
      <c r="I985">
        <f>EmpresaUsa[[#This Row],[PRECIO]]*EmpresaUsa[[#This Row],[CANTIDADSOLICITADA]]</f>
        <v>59.800000000000004</v>
      </c>
      <c r="J985" t="s">
        <v>204</v>
      </c>
      <c r="K985" t="s">
        <v>211</v>
      </c>
    </row>
    <row r="986" spans="1:11" x14ac:dyDescent="0.35">
      <c r="A986">
        <v>10621</v>
      </c>
      <c r="B986" t="s">
        <v>20</v>
      </c>
      <c r="C986" s="1">
        <v>35647</v>
      </c>
      <c r="D986" t="s">
        <v>132</v>
      </c>
      <c r="E986" t="s">
        <v>12</v>
      </c>
      <c r="F986" t="s">
        <v>146</v>
      </c>
      <c r="G986">
        <v>11.7</v>
      </c>
      <c r="H986">
        <v>10</v>
      </c>
      <c r="I986">
        <f>EmpresaUsa[[#This Row],[PRECIO]]*EmpresaUsa[[#This Row],[CANTIDADSOLICITADA]]</f>
        <v>117</v>
      </c>
      <c r="J986" t="s">
        <v>204</v>
      </c>
      <c r="K986" t="s">
        <v>212</v>
      </c>
    </row>
    <row r="987" spans="1:11" x14ac:dyDescent="0.35">
      <c r="A987">
        <v>10621</v>
      </c>
      <c r="B987" t="s">
        <v>20</v>
      </c>
      <c r="C987" s="1">
        <v>35647</v>
      </c>
      <c r="D987" t="s">
        <v>132</v>
      </c>
      <c r="E987" t="s">
        <v>36</v>
      </c>
      <c r="F987" t="s">
        <v>64</v>
      </c>
      <c r="G987">
        <v>19.5</v>
      </c>
      <c r="H987">
        <v>20</v>
      </c>
      <c r="I987">
        <f>EmpresaUsa[[#This Row],[PRECIO]]*EmpresaUsa[[#This Row],[CANTIDADSOLICITADA]]</f>
        <v>390</v>
      </c>
      <c r="J987" t="s">
        <v>196</v>
      </c>
      <c r="K987" t="s">
        <v>213</v>
      </c>
    </row>
    <row r="988" spans="1:11" x14ac:dyDescent="0.35">
      <c r="A988">
        <v>10621</v>
      </c>
      <c r="B988" t="s">
        <v>20</v>
      </c>
      <c r="C988" s="1">
        <v>35647</v>
      </c>
      <c r="D988" t="s">
        <v>132</v>
      </c>
      <c r="E988" t="s">
        <v>10</v>
      </c>
      <c r="F988" t="s">
        <v>88</v>
      </c>
      <c r="G988">
        <v>27.95</v>
      </c>
      <c r="H988">
        <v>15</v>
      </c>
      <c r="I988">
        <f>EmpresaUsa[[#This Row],[PRECIO]]*EmpresaUsa[[#This Row],[CANTIDADSOLICITADA]]</f>
        <v>419.25</v>
      </c>
      <c r="J988" t="s">
        <v>201</v>
      </c>
      <c r="K988" t="s">
        <v>214</v>
      </c>
    </row>
    <row r="989" spans="1:11" x14ac:dyDescent="0.35">
      <c r="A989">
        <v>10622</v>
      </c>
      <c r="B989" t="s">
        <v>20</v>
      </c>
      <c r="C989" s="1">
        <v>35648</v>
      </c>
      <c r="D989" t="s">
        <v>106</v>
      </c>
      <c r="E989" t="s">
        <v>36</v>
      </c>
      <c r="F989" t="s">
        <v>46</v>
      </c>
      <c r="G989">
        <v>24.7</v>
      </c>
      <c r="H989">
        <v>20</v>
      </c>
      <c r="I989">
        <f>EmpresaUsa[[#This Row],[PRECIO]]*EmpresaUsa[[#This Row],[CANTIDADSOLICITADA]]</f>
        <v>494</v>
      </c>
      <c r="J989" t="s">
        <v>201</v>
      </c>
      <c r="K989" t="s">
        <v>215</v>
      </c>
    </row>
    <row r="990" spans="1:11" x14ac:dyDescent="0.35">
      <c r="A990">
        <v>10622</v>
      </c>
      <c r="B990" t="s">
        <v>20</v>
      </c>
      <c r="C990" s="1">
        <v>35648</v>
      </c>
      <c r="D990" t="s">
        <v>106</v>
      </c>
      <c r="E990" t="s">
        <v>31</v>
      </c>
      <c r="F990" t="s">
        <v>111</v>
      </c>
      <c r="G990">
        <v>16.25</v>
      </c>
      <c r="H990">
        <v>18</v>
      </c>
      <c r="I990">
        <f>EmpresaUsa[[#This Row],[PRECIO]]*EmpresaUsa[[#This Row],[CANTIDADSOLICITADA]]</f>
        <v>292.5</v>
      </c>
      <c r="J990" t="s">
        <v>194</v>
      </c>
      <c r="K990" t="s">
        <v>216</v>
      </c>
    </row>
    <row r="991" spans="1:11" x14ac:dyDescent="0.35">
      <c r="A991">
        <v>10623</v>
      </c>
      <c r="B991" t="s">
        <v>67</v>
      </c>
      <c r="C991" s="1">
        <v>35649</v>
      </c>
      <c r="D991" t="s">
        <v>78</v>
      </c>
      <c r="E991" t="s">
        <v>17</v>
      </c>
      <c r="F991" t="s">
        <v>18</v>
      </c>
      <c r="G991">
        <v>30.225000000000001</v>
      </c>
      <c r="H991">
        <v>21</v>
      </c>
      <c r="I991">
        <f>EmpresaUsa[[#This Row],[PRECIO]]*EmpresaUsa[[#This Row],[CANTIDADSOLICITADA]]</f>
        <v>634.72500000000002</v>
      </c>
      <c r="J991" t="s">
        <v>199</v>
      </c>
      <c r="K991" t="s">
        <v>217</v>
      </c>
    </row>
    <row r="992" spans="1:11" x14ac:dyDescent="0.35">
      <c r="A992">
        <v>10623</v>
      </c>
      <c r="B992" t="s">
        <v>67</v>
      </c>
      <c r="C992" s="1">
        <v>35649</v>
      </c>
      <c r="D992" t="s">
        <v>78</v>
      </c>
      <c r="E992" t="s">
        <v>31</v>
      </c>
      <c r="F992" t="s">
        <v>101</v>
      </c>
      <c r="G992">
        <v>11.96</v>
      </c>
      <c r="H992">
        <v>15</v>
      </c>
      <c r="I992">
        <f>EmpresaUsa[[#This Row],[PRECIO]]*EmpresaUsa[[#This Row],[CANTIDADSOLICITADA]]</f>
        <v>179.4</v>
      </c>
      <c r="J992" t="s">
        <v>194</v>
      </c>
      <c r="K992" t="s">
        <v>218</v>
      </c>
    </row>
    <row r="993" spans="1:11" x14ac:dyDescent="0.35">
      <c r="A993">
        <v>10623</v>
      </c>
      <c r="B993" t="s">
        <v>67</v>
      </c>
      <c r="C993" s="1">
        <v>35649</v>
      </c>
      <c r="D993" t="s">
        <v>78</v>
      </c>
      <c r="E993" t="s">
        <v>31</v>
      </c>
      <c r="F993" t="s">
        <v>60</v>
      </c>
      <c r="G993">
        <v>13</v>
      </c>
      <c r="H993">
        <v>25</v>
      </c>
      <c r="I993">
        <f>EmpresaUsa[[#This Row],[PRECIO]]*EmpresaUsa[[#This Row],[CANTIDADSOLICITADA]]</f>
        <v>325</v>
      </c>
      <c r="J993" t="s">
        <v>196</v>
      </c>
      <c r="K993" t="s">
        <v>219</v>
      </c>
    </row>
    <row r="994" spans="1:11" x14ac:dyDescent="0.35">
      <c r="A994">
        <v>10623</v>
      </c>
      <c r="B994" t="s">
        <v>67</v>
      </c>
      <c r="C994" s="1">
        <v>35649</v>
      </c>
      <c r="D994" t="s">
        <v>78</v>
      </c>
      <c r="E994" t="s">
        <v>36</v>
      </c>
      <c r="F994" t="s">
        <v>40</v>
      </c>
      <c r="G994">
        <v>5.85</v>
      </c>
      <c r="H994">
        <v>3</v>
      </c>
      <c r="I994">
        <f>EmpresaUsa[[#This Row],[PRECIO]]*EmpresaUsa[[#This Row],[CANTIDADSOLICITADA]]</f>
        <v>17.549999999999997</v>
      </c>
      <c r="J994" t="s">
        <v>196</v>
      </c>
      <c r="K994" t="s">
        <v>220</v>
      </c>
    </row>
    <row r="995" spans="1:11" x14ac:dyDescent="0.35">
      <c r="A995">
        <v>10623</v>
      </c>
      <c r="B995" t="s">
        <v>67</v>
      </c>
      <c r="C995" s="1">
        <v>35649</v>
      </c>
      <c r="D995" t="s">
        <v>78</v>
      </c>
      <c r="E995" t="s">
        <v>36</v>
      </c>
      <c r="F995" t="s">
        <v>66</v>
      </c>
      <c r="G995">
        <v>23.4</v>
      </c>
      <c r="H995">
        <v>30</v>
      </c>
      <c r="I995">
        <f>EmpresaUsa[[#This Row],[PRECIO]]*EmpresaUsa[[#This Row],[CANTIDADSOLICITADA]]</f>
        <v>702</v>
      </c>
      <c r="J995" t="s">
        <v>199</v>
      </c>
      <c r="K995" t="s">
        <v>221</v>
      </c>
    </row>
    <row r="996" spans="1:11" x14ac:dyDescent="0.35">
      <c r="A996">
        <v>10624</v>
      </c>
      <c r="B996" t="s">
        <v>20</v>
      </c>
      <c r="C996" s="1">
        <v>35649</v>
      </c>
      <c r="D996" t="s">
        <v>186</v>
      </c>
      <c r="E996" t="s">
        <v>17</v>
      </c>
      <c r="F996" t="s">
        <v>93</v>
      </c>
      <c r="G996">
        <v>59.28</v>
      </c>
      <c r="H996">
        <v>10</v>
      </c>
      <c r="I996">
        <f>EmpresaUsa[[#This Row],[PRECIO]]*EmpresaUsa[[#This Row],[CANTIDADSOLICITADA]]</f>
        <v>592.79999999999995</v>
      </c>
      <c r="J996" t="s">
        <v>196</v>
      </c>
      <c r="K996" t="s">
        <v>222</v>
      </c>
    </row>
    <row r="997" spans="1:11" x14ac:dyDescent="0.35">
      <c r="A997">
        <v>10624</v>
      </c>
      <c r="B997" t="s">
        <v>20</v>
      </c>
      <c r="C997" s="1">
        <v>35649</v>
      </c>
      <c r="D997" t="s">
        <v>186</v>
      </c>
      <c r="E997" t="s">
        <v>41</v>
      </c>
      <c r="F997" t="s">
        <v>82</v>
      </c>
      <c r="G997">
        <v>160.92699999999999</v>
      </c>
      <c r="H997">
        <v>6</v>
      </c>
      <c r="I997">
        <f>EmpresaUsa[[#This Row],[PRECIO]]*EmpresaUsa[[#This Row],[CANTIDADSOLICITADA]]</f>
        <v>965.5619999999999</v>
      </c>
      <c r="J997" t="s">
        <v>209</v>
      </c>
      <c r="K997" t="s">
        <v>223</v>
      </c>
    </row>
    <row r="998" spans="1:11" x14ac:dyDescent="0.35">
      <c r="A998">
        <v>10624</v>
      </c>
      <c r="B998" t="s">
        <v>20</v>
      </c>
      <c r="C998" s="1">
        <v>35649</v>
      </c>
      <c r="D998" t="s">
        <v>186</v>
      </c>
      <c r="E998" t="s">
        <v>24</v>
      </c>
      <c r="F998" t="s">
        <v>95</v>
      </c>
      <c r="G998">
        <v>25.285</v>
      </c>
      <c r="H998">
        <v>10</v>
      </c>
      <c r="I998">
        <f>EmpresaUsa[[#This Row],[PRECIO]]*EmpresaUsa[[#This Row],[CANTIDADSOLICITADA]]</f>
        <v>252.85</v>
      </c>
      <c r="J998" t="s">
        <v>201</v>
      </c>
      <c r="K998" t="s">
        <v>224</v>
      </c>
    </row>
    <row r="999" spans="1:11" x14ac:dyDescent="0.35">
      <c r="A999">
        <v>10625</v>
      </c>
      <c r="B999" t="s">
        <v>26</v>
      </c>
      <c r="C999" s="1">
        <v>35650</v>
      </c>
      <c r="D999" t="s">
        <v>126</v>
      </c>
      <c r="E999" t="s">
        <v>17</v>
      </c>
      <c r="F999" t="s">
        <v>18</v>
      </c>
      <c r="G999">
        <v>30.225000000000001</v>
      </c>
      <c r="H999">
        <v>3</v>
      </c>
      <c r="I999">
        <f>EmpresaUsa[[#This Row],[PRECIO]]*EmpresaUsa[[#This Row],[CANTIDADSOLICITADA]]</f>
        <v>90.675000000000011</v>
      </c>
      <c r="J999" t="s">
        <v>199</v>
      </c>
      <c r="K999" t="s">
        <v>225</v>
      </c>
    </row>
    <row r="1000" spans="1:11" x14ac:dyDescent="0.35">
      <c r="A1000">
        <v>10625</v>
      </c>
      <c r="B1000" t="s">
        <v>26</v>
      </c>
      <c r="C1000" s="1">
        <v>35650</v>
      </c>
      <c r="D1000" t="s">
        <v>126</v>
      </c>
      <c r="E1000" t="s">
        <v>12</v>
      </c>
      <c r="F1000" t="s">
        <v>13</v>
      </c>
      <c r="G1000">
        <v>18.2</v>
      </c>
      <c r="H1000">
        <v>5</v>
      </c>
      <c r="I1000">
        <f>EmpresaUsa[[#This Row],[PRECIO]]*EmpresaUsa[[#This Row],[CANTIDADSOLICITADA]]</f>
        <v>91</v>
      </c>
      <c r="J1000" t="s">
        <v>194</v>
      </c>
      <c r="K1000" t="s">
        <v>226</v>
      </c>
    </row>
    <row r="1001" spans="1:11" x14ac:dyDescent="0.35">
      <c r="A1001">
        <v>10625</v>
      </c>
      <c r="B1001" t="s">
        <v>26</v>
      </c>
      <c r="C1001" s="1">
        <v>35650</v>
      </c>
      <c r="D1001" t="s">
        <v>126</v>
      </c>
      <c r="E1001" t="s">
        <v>10</v>
      </c>
      <c r="F1001" t="s">
        <v>34</v>
      </c>
      <c r="G1001">
        <v>44.2</v>
      </c>
      <c r="H1001">
        <v>10</v>
      </c>
      <c r="I1001">
        <f>EmpresaUsa[[#This Row],[PRECIO]]*EmpresaUsa[[#This Row],[CANTIDADSOLICITADA]]</f>
        <v>442</v>
      </c>
      <c r="J1001" t="s">
        <v>194</v>
      </c>
      <c r="K1001" t="s">
        <v>195</v>
      </c>
    </row>
    <row r="1002" spans="1:11" x14ac:dyDescent="0.35">
      <c r="A1002">
        <v>10626</v>
      </c>
      <c r="B1002" t="s">
        <v>55</v>
      </c>
      <c r="C1002" s="1">
        <v>35653</v>
      </c>
      <c r="D1002" t="s">
        <v>94</v>
      </c>
      <c r="E1002" t="s">
        <v>41</v>
      </c>
      <c r="F1002" t="s">
        <v>51</v>
      </c>
      <c r="G1002">
        <v>42.64</v>
      </c>
      <c r="H1002">
        <v>12</v>
      </c>
      <c r="I1002">
        <f>EmpresaUsa[[#This Row],[PRECIO]]*EmpresaUsa[[#This Row],[CANTIDADSOLICITADA]]</f>
        <v>511.68</v>
      </c>
      <c r="J1002" t="s">
        <v>196</v>
      </c>
      <c r="K1002" t="s">
        <v>197</v>
      </c>
    </row>
    <row r="1003" spans="1:11" x14ac:dyDescent="0.35">
      <c r="A1003">
        <v>10626</v>
      </c>
      <c r="B1003" t="s">
        <v>55</v>
      </c>
      <c r="C1003" s="1">
        <v>35653</v>
      </c>
      <c r="D1003" t="s">
        <v>94</v>
      </c>
      <c r="E1003" t="s">
        <v>10</v>
      </c>
      <c r="F1003" t="s">
        <v>34</v>
      </c>
      <c r="G1003">
        <v>44.2</v>
      </c>
      <c r="H1003">
        <v>20</v>
      </c>
      <c r="I1003">
        <f>EmpresaUsa[[#This Row],[PRECIO]]*EmpresaUsa[[#This Row],[CANTIDADSOLICITADA]]</f>
        <v>884</v>
      </c>
      <c r="J1003" t="s">
        <v>196</v>
      </c>
      <c r="K1003" t="s">
        <v>198</v>
      </c>
    </row>
    <row r="1004" spans="1:11" x14ac:dyDescent="0.35">
      <c r="A1004">
        <v>10626</v>
      </c>
      <c r="B1004" t="s">
        <v>55</v>
      </c>
      <c r="C1004" s="1">
        <v>35653</v>
      </c>
      <c r="D1004" t="s">
        <v>94</v>
      </c>
      <c r="E1004" t="s">
        <v>10</v>
      </c>
      <c r="F1004" t="s">
        <v>88</v>
      </c>
      <c r="G1004">
        <v>27.95</v>
      </c>
      <c r="H1004">
        <v>20</v>
      </c>
      <c r="I1004">
        <f>EmpresaUsa[[#This Row],[PRECIO]]*EmpresaUsa[[#This Row],[CANTIDADSOLICITADA]]</f>
        <v>559</v>
      </c>
      <c r="J1004" t="s">
        <v>199</v>
      </c>
      <c r="K1004" t="s">
        <v>200</v>
      </c>
    </row>
    <row r="1005" spans="1:11" x14ac:dyDescent="0.35">
      <c r="A1005">
        <v>10627</v>
      </c>
      <c r="B1005" t="s">
        <v>67</v>
      </c>
      <c r="C1005" s="1">
        <v>35653</v>
      </c>
      <c r="D1005" t="s">
        <v>137</v>
      </c>
      <c r="E1005" t="s">
        <v>31</v>
      </c>
      <c r="F1005" t="s">
        <v>63</v>
      </c>
      <c r="G1005">
        <v>64.09</v>
      </c>
      <c r="H1005">
        <v>15</v>
      </c>
      <c r="I1005">
        <f>EmpresaUsa[[#This Row],[PRECIO]]*EmpresaUsa[[#This Row],[CANTIDADSOLICITADA]]</f>
        <v>961.35</v>
      </c>
      <c r="J1005" t="s">
        <v>201</v>
      </c>
      <c r="K1005" t="s">
        <v>202</v>
      </c>
    </row>
    <row r="1006" spans="1:11" x14ac:dyDescent="0.35">
      <c r="A1006">
        <v>10627</v>
      </c>
      <c r="B1006" t="s">
        <v>67</v>
      </c>
      <c r="C1006" s="1">
        <v>35653</v>
      </c>
      <c r="D1006" t="s">
        <v>137</v>
      </c>
      <c r="E1006" t="s">
        <v>22</v>
      </c>
      <c r="F1006" t="s">
        <v>97</v>
      </c>
      <c r="G1006">
        <v>19.5</v>
      </c>
      <c r="H1006">
        <v>35</v>
      </c>
      <c r="I1006">
        <f>EmpresaUsa[[#This Row],[PRECIO]]*EmpresaUsa[[#This Row],[CANTIDADSOLICITADA]]</f>
        <v>682.5</v>
      </c>
      <c r="J1006" t="s">
        <v>196</v>
      </c>
      <c r="K1006" t="s">
        <v>203</v>
      </c>
    </row>
    <row r="1007" spans="1:11" x14ac:dyDescent="0.35">
      <c r="A1007">
        <v>10628</v>
      </c>
      <c r="B1007" t="s">
        <v>20</v>
      </c>
      <c r="C1007" s="1">
        <v>35654</v>
      </c>
      <c r="D1007" t="s">
        <v>74</v>
      </c>
      <c r="E1007" t="s">
        <v>36</v>
      </c>
      <c r="F1007" t="s">
        <v>105</v>
      </c>
      <c r="G1007">
        <v>23.4</v>
      </c>
      <c r="H1007">
        <v>25</v>
      </c>
      <c r="I1007">
        <f>EmpresaUsa[[#This Row],[PRECIO]]*EmpresaUsa[[#This Row],[CANTIDADSOLICITADA]]</f>
        <v>585</v>
      </c>
      <c r="J1007" t="s">
        <v>204</v>
      </c>
      <c r="K1007" t="s">
        <v>205</v>
      </c>
    </row>
    <row r="1008" spans="1:11" x14ac:dyDescent="0.35">
      <c r="A1008">
        <v>10629</v>
      </c>
      <c r="B1008" t="s">
        <v>20</v>
      </c>
      <c r="C1008" s="1">
        <v>35654</v>
      </c>
      <c r="D1008" t="s">
        <v>123</v>
      </c>
      <c r="E1008" t="s">
        <v>41</v>
      </c>
      <c r="F1008" t="s">
        <v>82</v>
      </c>
      <c r="G1008">
        <v>160.92699999999999</v>
      </c>
      <c r="H1008">
        <v>20</v>
      </c>
      <c r="I1008">
        <f>EmpresaUsa[[#This Row],[PRECIO]]*EmpresaUsa[[#This Row],[CANTIDADSOLICITADA]]</f>
        <v>3218.54</v>
      </c>
      <c r="J1008" t="s">
        <v>196</v>
      </c>
      <c r="K1008" t="s">
        <v>206</v>
      </c>
    </row>
    <row r="1009" spans="1:11" x14ac:dyDescent="0.35">
      <c r="A1009">
        <v>10629</v>
      </c>
      <c r="B1009" t="s">
        <v>20</v>
      </c>
      <c r="C1009" s="1">
        <v>35654</v>
      </c>
      <c r="D1009" t="s">
        <v>123</v>
      </c>
      <c r="E1009" t="s">
        <v>12</v>
      </c>
      <c r="F1009" t="s">
        <v>115</v>
      </c>
      <c r="G1009">
        <v>43.225000000000001</v>
      </c>
      <c r="H1009">
        <v>9</v>
      </c>
      <c r="I1009">
        <f>EmpresaUsa[[#This Row],[PRECIO]]*EmpresaUsa[[#This Row],[CANTIDADSOLICITADA]]</f>
        <v>389.02500000000003</v>
      </c>
      <c r="J1009" t="s">
        <v>196</v>
      </c>
      <c r="K1009" t="s">
        <v>207</v>
      </c>
    </row>
    <row r="1010" spans="1:11" x14ac:dyDescent="0.35">
      <c r="A1010">
        <v>10630</v>
      </c>
      <c r="B1010" t="s">
        <v>55</v>
      </c>
      <c r="C1010" s="1">
        <v>35655</v>
      </c>
      <c r="D1010" t="s">
        <v>135</v>
      </c>
      <c r="E1010" t="s">
        <v>41</v>
      </c>
      <c r="F1010" t="s">
        <v>42</v>
      </c>
      <c r="G1010">
        <v>31.2</v>
      </c>
      <c r="H1010">
        <v>12</v>
      </c>
      <c r="I1010">
        <f>EmpresaUsa[[#This Row],[PRECIO]]*EmpresaUsa[[#This Row],[CANTIDADSOLICITADA]]</f>
        <v>374.4</v>
      </c>
      <c r="J1010" t="s">
        <v>201</v>
      </c>
      <c r="K1010" t="s">
        <v>208</v>
      </c>
    </row>
    <row r="1011" spans="1:11" x14ac:dyDescent="0.35">
      <c r="A1011">
        <v>10630</v>
      </c>
      <c r="B1011" t="s">
        <v>55</v>
      </c>
      <c r="C1011" s="1">
        <v>35655</v>
      </c>
      <c r="D1011" t="s">
        <v>135</v>
      </c>
      <c r="E1011" t="s">
        <v>36</v>
      </c>
      <c r="F1011" t="s">
        <v>80</v>
      </c>
      <c r="G1011">
        <v>23.4</v>
      </c>
      <c r="H1011">
        <v>35</v>
      </c>
      <c r="I1011">
        <f>EmpresaUsa[[#This Row],[PRECIO]]*EmpresaUsa[[#This Row],[CANTIDADSOLICITADA]]</f>
        <v>819</v>
      </c>
      <c r="J1011" t="s">
        <v>209</v>
      </c>
      <c r="K1011" t="s">
        <v>210</v>
      </c>
    </row>
    <row r="1012" spans="1:11" x14ac:dyDescent="0.35">
      <c r="A1012">
        <v>10631</v>
      </c>
      <c r="B1012" t="s">
        <v>67</v>
      </c>
      <c r="C1012" s="1">
        <v>35656</v>
      </c>
      <c r="D1012" t="s">
        <v>150</v>
      </c>
      <c r="E1012" t="s">
        <v>36</v>
      </c>
      <c r="F1012" t="s">
        <v>99</v>
      </c>
      <c r="G1012">
        <v>10.074999999999999</v>
      </c>
      <c r="H1012">
        <v>8</v>
      </c>
      <c r="I1012">
        <f>EmpresaUsa[[#This Row],[PRECIO]]*EmpresaUsa[[#This Row],[CANTIDADSOLICITADA]]</f>
        <v>80.599999999999994</v>
      </c>
      <c r="J1012" t="s">
        <v>204</v>
      </c>
      <c r="K1012" t="s">
        <v>211</v>
      </c>
    </row>
    <row r="1013" spans="1:11" x14ac:dyDescent="0.35">
      <c r="A1013">
        <v>10632</v>
      </c>
      <c r="B1013" t="s">
        <v>67</v>
      </c>
      <c r="C1013" s="1">
        <v>35656</v>
      </c>
      <c r="D1013" t="s">
        <v>122</v>
      </c>
      <c r="E1013" t="s">
        <v>36</v>
      </c>
      <c r="F1013" t="s">
        <v>46</v>
      </c>
      <c r="G1013">
        <v>24.7</v>
      </c>
      <c r="H1013">
        <v>30</v>
      </c>
      <c r="I1013">
        <f>EmpresaUsa[[#This Row],[PRECIO]]*EmpresaUsa[[#This Row],[CANTIDADSOLICITADA]]</f>
        <v>741</v>
      </c>
      <c r="J1013" t="s">
        <v>204</v>
      </c>
      <c r="K1013" t="s">
        <v>212</v>
      </c>
    </row>
    <row r="1014" spans="1:11" x14ac:dyDescent="0.35">
      <c r="A1014">
        <v>10632</v>
      </c>
      <c r="B1014" t="s">
        <v>67</v>
      </c>
      <c r="C1014" s="1">
        <v>35656</v>
      </c>
      <c r="D1014" t="s">
        <v>122</v>
      </c>
      <c r="E1014" t="s">
        <v>10</v>
      </c>
      <c r="F1014" t="s">
        <v>33</v>
      </c>
      <c r="G1014">
        <v>3.25</v>
      </c>
      <c r="H1014">
        <v>20</v>
      </c>
      <c r="I1014">
        <f>EmpresaUsa[[#This Row],[PRECIO]]*EmpresaUsa[[#This Row],[CANTIDADSOLICITADA]]</f>
        <v>65</v>
      </c>
      <c r="J1014" t="s">
        <v>196</v>
      </c>
      <c r="K1014" t="s">
        <v>213</v>
      </c>
    </row>
    <row r="1015" spans="1:11" x14ac:dyDescent="0.35">
      <c r="A1015">
        <v>10633</v>
      </c>
      <c r="B1015" t="s">
        <v>112</v>
      </c>
      <c r="C1015" s="1">
        <v>35657</v>
      </c>
      <c r="D1015" t="s">
        <v>56</v>
      </c>
      <c r="E1015" t="s">
        <v>10</v>
      </c>
      <c r="F1015" t="s">
        <v>77</v>
      </c>
      <c r="G1015">
        <v>49.4</v>
      </c>
      <c r="H1015">
        <v>36</v>
      </c>
      <c r="I1015">
        <f>EmpresaUsa[[#This Row],[PRECIO]]*EmpresaUsa[[#This Row],[CANTIDADSOLICITADA]]</f>
        <v>1778.3999999999999</v>
      </c>
      <c r="J1015" t="s">
        <v>201</v>
      </c>
      <c r="K1015" t="s">
        <v>214</v>
      </c>
    </row>
    <row r="1016" spans="1:11" x14ac:dyDescent="0.35">
      <c r="A1016">
        <v>10633</v>
      </c>
      <c r="B1016" t="s">
        <v>112</v>
      </c>
      <c r="C1016" s="1">
        <v>35657</v>
      </c>
      <c r="D1016" t="s">
        <v>56</v>
      </c>
      <c r="E1016" t="s">
        <v>22</v>
      </c>
      <c r="F1016" t="s">
        <v>91</v>
      </c>
      <c r="G1016">
        <v>7.8</v>
      </c>
      <c r="H1016">
        <v>13</v>
      </c>
      <c r="I1016">
        <f>EmpresaUsa[[#This Row],[PRECIO]]*EmpresaUsa[[#This Row],[CANTIDADSOLICITADA]]</f>
        <v>101.39999999999999</v>
      </c>
      <c r="J1016" t="s">
        <v>201</v>
      </c>
      <c r="K1016" t="s">
        <v>215</v>
      </c>
    </row>
    <row r="1017" spans="1:11" x14ac:dyDescent="0.35">
      <c r="A1017">
        <v>10633</v>
      </c>
      <c r="B1017" t="s">
        <v>112</v>
      </c>
      <c r="C1017" s="1">
        <v>35657</v>
      </c>
      <c r="D1017" t="s">
        <v>56</v>
      </c>
      <c r="E1017" t="s">
        <v>31</v>
      </c>
      <c r="F1017" t="s">
        <v>141</v>
      </c>
      <c r="G1017">
        <v>40.598999999999997</v>
      </c>
      <c r="H1017">
        <v>35</v>
      </c>
      <c r="I1017">
        <f>EmpresaUsa[[#This Row],[PRECIO]]*EmpresaUsa[[#This Row],[CANTIDADSOLICITADA]]</f>
        <v>1420.9649999999999</v>
      </c>
      <c r="J1017" t="s">
        <v>194</v>
      </c>
      <c r="K1017" t="s">
        <v>216</v>
      </c>
    </row>
    <row r="1018" spans="1:11" x14ac:dyDescent="0.35">
      <c r="A1018">
        <v>10633</v>
      </c>
      <c r="B1018" t="s">
        <v>112</v>
      </c>
      <c r="C1018" s="1">
        <v>35657</v>
      </c>
      <c r="D1018" t="s">
        <v>56</v>
      </c>
      <c r="E1018" t="s">
        <v>31</v>
      </c>
      <c r="F1018" t="s">
        <v>63</v>
      </c>
      <c r="G1018">
        <v>64.09</v>
      </c>
      <c r="H1018">
        <v>80</v>
      </c>
      <c r="I1018">
        <f>EmpresaUsa[[#This Row],[PRECIO]]*EmpresaUsa[[#This Row],[CANTIDADSOLICITADA]]</f>
        <v>5127.2000000000007</v>
      </c>
      <c r="J1018" t="s">
        <v>199</v>
      </c>
      <c r="K1018" t="s">
        <v>217</v>
      </c>
    </row>
    <row r="1019" spans="1:11" x14ac:dyDescent="0.35">
      <c r="A1019">
        <v>10634</v>
      </c>
      <c r="B1019" t="s">
        <v>20</v>
      </c>
      <c r="C1019" s="1">
        <v>35657</v>
      </c>
      <c r="D1019" t="s">
        <v>168</v>
      </c>
      <c r="E1019" t="s">
        <v>17</v>
      </c>
      <c r="F1019" t="s">
        <v>69</v>
      </c>
      <c r="G1019">
        <v>39</v>
      </c>
      <c r="H1019">
        <v>35</v>
      </c>
      <c r="I1019">
        <f>EmpresaUsa[[#This Row],[PRECIO]]*EmpresaUsa[[#This Row],[CANTIDADSOLICITADA]]</f>
        <v>1365</v>
      </c>
      <c r="J1019" t="s">
        <v>194</v>
      </c>
      <c r="K1019" t="s">
        <v>218</v>
      </c>
    </row>
    <row r="1020" spans="1:11" x14ac:dyDescent="0.35">
      <c r="A1020">
        <v>10634</v>
      </c>
      <c r="B1020" t="s">
        <v>20</v>
      </c>
      <c r="C1020" s="1">
        <v>35657</v>
      </c>
      <c r="D1020" t="s">
        <v>168</v>
      </c>
      <c r="E1020" t="s">
        <v>22</v>
      </c>
      <c r="F1020" t="s">
        <v>118</v>
      </c>
      <c r="G1020">
        <v>81.25</v>
      </c>
      <c r="H1020">
        <v>50</v>
      </c>
      <c r="I1020">
        <f>EmpresaUsa[[#This Row],[PRECIO]]*EmpresaUsa[[#This Row],[CANTIDADSOLICITADA]]</f>
        <v>4062.5</v>
      </c>
      <c r="J1020" t="s">
        <v>196</v>
      </c>
      <c r="K1020" t="s">
        <v>219</v>
      </c>
    </row>
    <row r="1021" spans="1:11" x14ac:dyDescent="0.35">
      <c r="A1021">
        <v>10634</v>
      </c>
      <c r="B1021" t="s">
        <v>20</v>
      </c>
      <c r="C1021" s="1">
        <v>35657</v>
      </c>
      <c r="D1021" t="s">
        <v>168</v>
      </c>
      <c r="E1021" t="s">
        <v>17</v>
      </c>
      <c r="F1021" t="s">
        <v>19</v>
      </c>
      <c r="G1021">
        <v>68.900000000000006</v>
      </c>
      <c r="H1021">
        <v>15</v>
      </c>
      <c r="I1021">
        <f>EmpresaUsa[[#This Row],[PRECIO]]*EmpresaUsa[[#This Row],[CANTIDADSOLICITADA]]</f>
        <v>1033.5</v>
      </c>
      <c r="J1021" t="s">
        <v>196</v>
      </c>
      <c r="K1021" t="s">
        <v>220</v>
      </c>
    </row>
    <row r="1022" spans="1:11" x14ac:dyDescent="0.35">
      <c r="A1022">
        <v>10634</v>
      </c>
      <c r="B1022" t="s">
        <v>20</v>
      </c>
      <c r="C1022" s="1">
        <v>35657</v>
      </c>
      <c r="D1022" t="s">
        <v>168</v>
      </c>
      <c r="E1022" t="s">
        <v>36</v>
      </c>
      <c r="F1022" t="s">
        <v>99</v>
      </c>
      <c r="G1022">
        <v>10.074999999999999</v>
      </c>
      <c r="H1022">
        <v>2</v>
      </c>
      <c r="I1022">
        <f>EmpresaUsa[[#This Row],[PRECIO]]*EmpresaUsa[[#This Row],[CANTIDADSOLICITADA]]</f>
        <v>20.149999999999999</v>
      </c>
      <c r="J1022" t="s">
        <v>199</v>
      </c>
      <c r="K1022" t="s">
        <v>221</v>
      </c>
    </row>
    <row r="1023" spans="1:11" x14ac:dyDescent="0.35">
      <c r="A1023">
        <v>10635</v>
      </c>
      <c r="B1023" t="s">
        <v>67</v>
      </c>
      <c r="C1023" s="1">
        <v>35660</v>
      </c>
      <c r="D1023" t="s">
        <v>89</v>
      </c>
      <c r="E1023" t="s">
        <v>24</v>
      </c>
      <c r="F1023" t="s">
        <v>127</v>
      </c>
      <c r="G1023">
        <v>28.6</v>
      </c>
      <c r="H1023">
        <v>10</v>
      </c>
      <c r="I1023">
        <f>EmpresaUsa[[#This Row],[PRECIO]]*EmpresaUsa[[#This Row],[CANTIDADSOLICITADA]]</f>
        <v>286</v>
      </c>
      <c r="J1023" t="s">
        <v>196</v>
      </c>
      <c r="K1023" t="s">
        <v>222</v>
      </c>
    </row>
    <row r="1024" spans="1:11" x14ac:dyDescent="0.35">
      <c r="A1024">
        <v>10635</v>
      </c>
      <c r="B1024" t="s">
        <v>67</v>
      </c>
      <c r="C1024" s="1">
        <v>35660</v>
      </c>
      <c r="D1024" t="s">
        <v>89</v>
      </c>
      <c r="E1024" t="s">
        <v>24</v>
      </c>
      <c r="F1024" t="s">
        <v>57</v>
      </c>
      <c r="G1024">
        <v>27.754999999999999</v>
      </c>
      <c r="H1024">
        <v>15</v>
      </c>
      <c r="I1024">
        <f>EmpresaUsa[[#This Row],[PRECIO]]*EmpresaUsa[[#This Row],[CANTIDADSOLICITADA]]</f>
        <v>416.32499999999999</v>
      </c>
      <c r="J1024" t="s">
        <v>209</v>
      </c>
      <c r="K1024" t="s">
        <v>223</v>
      </c>
    </row>
    <row r="1025" spans="1:11" x14ac:dyDescent="0.35">
      <c r="A1025">
        <v>10635</v>
      </c>
      <c r="B1025" t="s">
        <v>67</v>
      </c>
      <c r="C1025" s="1">
        <v>35660</v>
      </c>
      <c r="D1025" t="s">
        <v>89</v>
      </c>
      <c r="E1025" t="s">
        <v>12</v>
      </c>
      <c r="F1025" t="s">
        <v>28</v>
      </c>
      <c r="G1025">
        <v>27.3</v>
      </c>
      <c r="H1025">
        <v>40</v>
      </c>
      <c r="I1025">
        <f>EmpresaUsa[[#This Row],[PRECIO]]*EmpresaUsa[[#This Row],[CANTIDADSOLICITADA]]</f>
        <v>1092</v>
      </c>
      <c r="J1025" t="s">
        <v>201</v>
      </c>
      <c r="K1025" t="s">
        <v>224</v>
      </c>
    </row>
    <row r="1026" spans="1:11" x14ac:dyDescent="0.35">
      <c r="A1026">
        <v>10636</v>
      </c>
      <c r="B1026" t="s">
        <v>20</v>
      </c>
      <c r="C1026" s="1">
        <v>35661</v>
      </c>
      <c r="D1026" t="s">
        <v>76</v>
      </c>
      <c r="E1026" t="s">
        <v>24</v>
      </c>
      <c r="F1026" t="s">
        <v>127</v>
      </c>
      <c r="G1026">
        <v>28.6</v>
      </c>
      <c r="H1026">
        <v>25</v>
      </c>
      <c r="I1026">
        <f>EmpresaUsa[[#This Row],[PRECIO]]*EmpresaUsa[[#This Row],[CANTIDADSOLICITADA]]</f>
        <v>715</v>
      </c>
      <c r="J1026" t="s">
        <v>199</v>
      </c>
      <c r="K1026" t="s">
        <v>225</v>
      </c>
    </row>
    <row r="1027" spans="1:11" x14ac:dyDescent="0.35">
      <c r="A1027">
        <v>10636</v>
      </c>
      <c r="B1027" t="s">
        <v>20</v>
      </c>
      <c r="C1027" s="1">
        <v>35661</v>
      </c>
      <c r="D1027" t="s">
        <v>76</v>
      </c>
      <c r="E1027" t="s">
        <v>22</v>
      </c>
      <c r="F1027" t="s">
        <v>131</v>
      </c>
      <c r="G1027">
        <v>17.225000000000001</v>
      </c>
      <c r="H1027">
        <v>6</v>
      </c>
      <c r="I1027">
        <f>EmpresaUsa[[#This Row],[PRECIO]]*EmpresaUsa[[#This Row],[CANTIDADSOLICITADA]]</f>
        <v>103.35000000000001</v>
      </c>
      <c r="J1027" t="s">
        <v>194</v>
      </c>
      <c r="K1027" t="s">
        <v>226</v>
      </c>
    </row>
    <row r="1028" spans="1:11" x14ac:dyDescent="0.35">
      <c r="A1028">
        <v>10637</v>
      </c>
      <c r="B1028" t="s">
        <v>15</v>
      </c>
      <c r="C1028" s="1">
        <v>35661</v>
      </c>
      <c r="D1028" t="s">
        <v>160</v>
      </c>
      <c r="E1028" t="s">
        <v>10</v>
      </c>
      <c r="F1028" t="s">
        <v>11</v>
      </c>
      <c r="G1028">
        <v>27.3</v>
      </c>
      <c r="H1028">
        <v>10</v>
      </c>
      <c r="I1028">
        <f>EmpresaUsa[[#This Row],[PRECIO]]*EmpresaUsa[[#This Row],[CANTIDADSOLICITADA]]</f>
        <v>273</v>
      </c>
      <c r="J1028" t="s">
        <v>194</v>
      </c>
      <c r="K1028" t="s">
        <v>195</v>
      </c>
    </row>
    <row r="1029" spans="1:11" x14ac:dyDescent="0.35">
      <c r="A1029">
        <v>10637</v>
      </c>
      <c r="B1029" t="s">
        <v>15</v>
      </c>
      <c r="C1029" s="1">
        <v>35661</v>
      </c>
      <c r="D1029" t="s">
        <v>160</v>
      </c>
      <c r="E1029" t="s">
        <v>31</v>
      </c>
      <c r="F1029" t="s">
        <v>151</v>
      </c>
      <c r="G1029">
        <v>21.125</v>
      </c>
      <c r="H1029">
        <v>25</v>
      </c>
      <c r="I1029">
        <f>EmpresaUsa[[#This Row],[PRECIO]]*EmpresaUsa[[#This Row],[CANTIDADSOLICITADA]]</f>
        <v>528.125</v>
      </c>
      <c r="J1029" t="s">
        <v>196</v>
      </c>
      <c r="K1029" t="s">
        <v>197</v>
      </c>
    </row>
    <row r="1030" spans="1:11" x14ac:dyDescent="0.35">
      <c r="A1030">
        <v>10637</v>
      </c>
      <c r="B1030" t="s">
        <v>15</v>
      </c>
      <c r="C1030" s="1">
        <v>35661</v>
      </c>
      <c r="D1030" t="s">
        <v>160</v>
      </c>
      <c r="E1030" t="s">
        <v>12</v>
      </c>
      <c r="F1030" t="s">
        <v>70</v>
      </c>
      <c r="G1030">
        <v>49.4</v>
      </c>
      <c r="H1030">
        <v>60</v>
      </c>
      <c r="I1030">
        <f>EmpresaUsa[[#This Row],[PRECIO]]*EmpresaUsa[[#This Row],[CANTIDADSOLICITADA]]</f>
        <v>2964</v>
      </c>
      <c r="J1030" t="s">
        <v>196</v>
      </c>
      <c r="K1030" t="s">
        <v>198</v>
      </c>
    </row>
    <row r="1031" spans="1:11" x14ac:dyDescent="0.35">
      <c r="A1031">
        <v>10638</v>
      </c>
      <c r="B1031" t="s">
        <v>26</v>
      </c>
      <c r="C1031" s="1">
        <v>35662</v>
      </c>
      <c r="D1031" t="s">
        <v>167</v>
      </c>
      <c r="E1031" t="s">
        <v>22</v>
      </c>
      <c r="F1031" t="s">
        <v>164</v>
      </c>
      <c r="G1031">
        <v>12.35</v>
      </c>
      <c r="H1031">
        <v>20</v>
      </c>
      <c r="I1031">
        <f>EmpresaUsa[[#This Row],[PRECIO]]*EmpresaUsa[[#This Row],[CANTIDADSOLICITADA]]</f>
        <v>247</v>
      </c>
      <c r="J1031" t="s">
        <v>199</v>
      </c>
      <c r="K1031" t="s">
        <v>200</v>
      </c>
    </row>
    <row r="1032" spans="1:11" x14ac:dyDescent="0.35">
      <c r="A1032">
        <v>10638</v>
      </c>
      <c r="B1032" t="s">
        <v>26</v>
      </c>
      <c r="C1032" s="1">
        <v>35662</v>
      </c>
      <c r="D1032" t="s">
        <v>167</v>
      </c>
      <c r="E1032" t="s">
        <v>24</v>
      </c>
      <c r="F1032" t="s">
        <v>25</v>
      </c>
      <c r="G1032">
        <v>27.364999999999998</v>
      </c>
      <c r="H1032">
        <v>21</v>
      </c>
      <c r="I1032">
        <f>EmpresaUsa[[#This Row],[PRECIO]]*EmpresaUsa[[#This Row],[CANTIDADSOLICITADA]]</f>
        <v>574.66499999999996</v>
      </c>
      <c r="J1032" t="s">
        <v>201</v>
      </c>
      <c r="K1032" t="s">
        <v>202</v>
      </c>
    </row>
    <row r="1033" spans="1:11" x14ac:dyDescent="0.35">
      <c r="A1033">
        <v>10638</v>
      </c>
      <c r="B1033" t="s">
        <v>26</v>
      </c>
      <c r="C1033" s="1">
        <v>35662</v>
      </c>
      <c r="D1033" t="s">
        <v>167</v>
      </c>
      <c r="E1033" t="s">
        <v>10</v>
      </c>
      <c r="F1033" t="s">
        <v>14</v>
      </c>
      <c r="G1033">
        <v>45.24</v>
      </c>
      <c r="H1033">
        <v>60</v>
      </c>
      <c r="I1033">
        <f>EmpresaUsa[[#This Row],[PRECIO]]*EmpresaUsa[[#This Row],[CANTIDADSOLICITADA]]</f>
        <v>2714.4</v>
      </c>
      <c r="J1033" t="s">
        <v>196</v>
      </c>
      <c r="K1033" t="s">
        <v>203</v>
      </c>
    </row>
    <row r="1034" spans="1:11" x14ac:dyDescent="0.35">
      <c r="A1034">
        <v>10639</v>
      </c>
      <c r="B1034" t="s">
        <v>112</v>
      </c>
      <c r="C1034" s="1">
        <v>35662</v>
      </c>
      <c r="D1034" t="s">
        <v>163</v>
      </c>
      <c r="E1034" t="s">
        <v>22</v>
      </c>
      <c r="F1034" t="s">
        <v>118</v>
      </c>
      <c r="G1034">
        <v>81.25</v>
      </c>
      <c r="H1034">
        <v>8</v>
      </c>
      <c r="I1034">
        <f>EmpresaUsa[[#This Row],[PRECIO]]*EmpresaUsa[[#This Row],[CANTIDADSOLICITADA]]</f>
        <v>650</v>
      </c>
      <c r="J1034" t="s">
        <v>204</v>
      </c>
      <c r="K1034" t="s">
        <v>205</v>
      </c>
    </row>
    <row r="1035" spans="1:11" x14ac:dyDescent="0.35">
      <c r="A1035">
        <v>10640</v>
      </c>
      <c r="B1035" t="s">
        <v>20</v>
      </c>
      <c r="C1035" s="1">
        <v>35663</v>
      </c>
      <c r="D1035" t="s">
        <v>122</v>
      </c>
      <c r="E1035" t="s">
        <v>10</v>
      </c>
      <c r="F1035" t="s">
        <v>119</v>
      </c>
      <c r="G1035">
        <v>46.8</v>
      </c>
      <c r="H1035">
        <v>20</v>
      </c>
      <c r="I1035">
        <f>EmpresaUsa[[#This Row],[PRECIO]]*EmpresaUsa[[#This Row],[CANTIDADSOLICITADA]]</f>
        <v>936</v>
      </c>
      <c r="J1035" t="s">
        <v>196</v>
      </c>
      <c r="K1035" t="s">
        <v>206</v>
      </c>
    </row>
    <row r="1036" spans="1:11" x14ac:dyDescent="0.35">
      <c r="A1036">
        <v>10640</v>
      </c>
      <c r="B1036" t="s">
        <v>20</v>
      </c>
      <c r="C1036" s="1">
        <v>35663</v>
      </c>
      <c r="D1036" t="s">
        <v>122</v>
      </c>
      <c r="E1036" t="s">
        <v>36</v>
      </c>
      <c r="F1036" t="s">
        <v>64</v>
      </c>
      <c r="G1036">
        <v>19.5</v>
      </c>
      <c r="H1036">
        <v>15</v>
      </c>
      <c r="I1036">
        <f>EmpresaUsa[[#This Row],[PRECIO]]*EmpresaUsa[[#This Row],[CANTIDADSOLICITADA]]</f>
        <v>292.5</v>
      </c>
      <c r="J1036" t="s">
        <v>196</v>
      </c>
      <c r="K1036" t="s">
        <v>207</v>
      </c>
    </row>
    <row r="1037" spans="1:11" x14ac:dyDescent="0.35">
      <c r="A1037">
        <v>10641</v>
      </c>
      <c r="B1037" t="s">
        <v>20</v>
      </c>
      <c r="C1037" s="1">
        <v>35664</v>
      </c>
      <c r="D1037" t="s">
        <v>53</v>
      </c>
      <c r="E1037" t="s">
        <v>36</v>
      </c>
      <c r="F1037" t="s">
        <v>46</v>
      </c>
      <c r="G1037">
        <v>24.7</v>
      </c>
      <c r="H1037">
        <v>50</v>
      </c>
      <c r="I1037">
        <f>EmpresaUsa[[#This Row],[PRECIO]]*EmpresaUsa[[#This Row],[CANTIDADSOLICITADA]]</f>
        <v>1235</v>
      </c>
      <c r="J1037" t="s">
        <v>201</v>
      </c>
      <c r="K1037" t="s">
        <v>208</v>
      </c>
    </row>
    <row r="1038" spans="1:11" x14ac:dyDescent="0.35">
      <c r="A1038">
        <v>10641</v>
      </c>
      <c r="B1038" t="s">
        <v>20</v>
      </c>
      <c r="C1038" s="1">
        <v>35664</v>
      </c>
      <c r="D1038" t="s">
        <v>53</v>
      </c>
      <c r="E1038" t="s">
        <v>22</v>
      </c>
      <c r="F1038" t="s">
        <v>79</v>
      </c>
      <c r="G1038">
        <v>23.92</v>
      </c>
      <c r="H1038">
        <v>60</v>
      </c>
      <c r="I1038">
        <f>EmpresaUsa[[#This Row],[PRECIO]]*EmpresaUsa[[#This Row],[CANTIDADSOLICITADA]]</f>
        <v>1435.2</v>
      </c>
      <c r="J1038" t="s">
        <v>209</v>
      </c>
      <c r="K1038" t="s">
        <v>210</v>
      </c>
    </row>
    <row r="1039" spans="1:11" x14ac:dyDescent="0.35">
      <c r="A1039">
        <v>10642</v>
      </c>
      <c r="B1039" t="s">
        <v>112</v>
      </c>
      <c r="C1039" s="1">
        <v>35664</v>
      </c>
      <c r="D1039" t="s">
        <v>147</v>
      </c>
      <c r="E1039" t="s">
        <v>31</v>
      </c>
      <c r="F1039" t="s">
        <v>60</v>
      </c>
      <c r="G1039">
        <v>13</v>
      </c>
      <c r="H1039">
        <v>30</v>
      </c>
      <c r="I1039">
        <f>EmpresaUsa[[#This Row],[PRECIO]]*EmpresaUsa[[#This Row],[CANTIDADSOLICITADA]]</f>
        <v>390</v>
      </c>
      <c r="J1039" t="s">
        <v>204</v>
      </c>
      <c r="K1039" t="s">
        <v>211</v>
      </c>
    </row>
    <row r="1040" spans="1:11" x14ac:dyDescent="0.35">
      <c r="A1040">
        <v>10642</v>
      </c>
      <c r="B1040" t="s">
        <v>112</v>
      </c>
      <c r="C1040" s="1">
        <v>35664</v>
      </c>
      <c r="D1040" t="s">
        <v>147</v>
      </c>
      <c r="E1040" t="s">
        <v>24</v>
      </c>
      <c r="F1040" t="s">
        <v>170</v>
      </c>
      <c r="G1040">
        <v>37.049999999999997</v>
      </c>
      <c r="H1040">
        <v>20</v>
      </c>
      <c r="I1040">
        <f>EmpresaUsa[[#This Row],[PRECIO]]*EmpresaUsa[[#This Row],[CANTIDADSOLICITADA]]</f>
        <v>741</v>
      </c>
      <c r="J1040" t="s">
        <v>204</v>
      </c>
      <c r="K1040" t="s">
        <v>212</v>
      </c>
    </row>
    <row r="1041" spans="1:11" x14ac:dyDescent="0.35">
      <c r="A1041">
        <v>10643</v>
      </c>
      <c r="B1041" t="s">
        <v>15</v>
      </c>
      <c r="C1041" s="1">
        <v>35667</v>
      </c>
      <c r="D1041" t="s">
        <v>187</v>
      </c>
      <c r="E1041" t="s">
        <v>17</v>
      </c>
      <c r="F1041" t="s">
        <v>93</v>
      </c>
      <c r="G1041">
        <v>59.28</v>
      </c>
      <c r="H1041">
        <v>15</v>
      </c>
      <c r="I1041">
        <f>EmpresaUsa[[#This Row],[PRECIO]]*EmpresaUsa[[#This Row],[CANTIDADSOLICITADA]]</f>
        <v>889.2</v>
      </c>
      <c r="J1041" t="s">
        <v>196</v>
      </c>
      <c r="K1041" t="s">
        <v>213</v>
      </c>
    </row>
    <row r="1042" spans="1:11" x14ac:dyDescent="0.35">
      <c r="A1042">
        <v>10643</v>
      </c>
      <c r="B1042" t="s">
        <v>15</v>
      </c>
      <c r="C1042" s="1">
        <v>35667</v>
      </c>
      <c r="D1042" t="s">
        <v>187</v>
      </c>
      <c r="E1042" t="s">
        <v>36</v>
      </c>
      <c r="F1042" t="s">
        <v>37</v>
      </c>
      <c r="G1042">
        <v>23.4</v>
      </c>
      <c r="H1042">
        <v>21</v>
      </c>
      <c r="I1042">
        <f>EmpresaUsa[[#This Row],[PRECIO]]*EmpresaUsa[[#This Row],[CANTIDADSOLICITADA]]</f>
        <v>491.4</v>
      </c>
      <c r="J1042" t="s">
        <v>201</v>
      </c>
      <c r="K1042" t="s">
        <v>214</v>
      </c>
    </row>
    <row r="1043" spans="1:11" x14ac:dyDescent="0.35">
      <c r="A1043">
        <v>10643</v>
      </c>
      <c r="B1043" t="s">
        <v>15</v>
      </c>
      <c r="C1043" s="1">
        <v>35667</v>
      </c>
      <c r="D1043" t="s">
        <v>187</v>
      </c>
      <c r="E1043" t="s">
        <v>22</v>
      </c>
      <c r="F1043" t="s">
        <v>108</v>
      </c>
      <c r="G1043">
        <v>15.6</v>
      </c>
      <c r="H1043">
        <v>2</v>
      </c>
      <c r="I1043">
        <f>EmpresaUsa[[#This Row],[PRECIO]]*EmpresaUsa[[#This Row],[CANTIDADSOLICITADA]]</f>
        <v>31.2</v>
      </c>
      <c r="J1043" t="s">
        <v>201</v>
      </c>
      <c r="K1043" t="s">
        <v>215</v>
      </c>
    </row>
    <row r="1044" spans="1:11" x14ac:dyDescent="0.35">
      <c r="A1044">
        <v>10644</v>
      </c>
      <c r="B1044" t="s">
        <v>26</v>
      </c>
      <c r="C1044" s="1">
        <v>35667</v>
      </c>
      <c r="D1044" t="s">
        <v>50</v>
      </c>
      <c r="E1044" t="s">
        <v>22</v>
      </c>
      <c r="F1044" t="s">
        <v>118</v>
      </c>
      <c r="G1044">
        <v>81.25</v>
      </c>
      <c r="H1044">
        <v>4</v>
      </c>
      <c r="I1044">
        <f>EmpresaUsa[[#This Row],[PRECIO]]*EmpresaUsa[[#This Row],[CANTIDADSOLICITADA]]</f>
        <v>325</v>
      </c>
      <c r="J1044" t="s">
        <v>194</v>
      </c>
      <c r="K1044" t="s">
        <v>216</v>
      </c>
    </row>
    <row r="1045" spans="1:11" x14ac:dyDescent="0.35">
      <c r="A1045">
        <v>10644</v>
      </c>
      <c r="B1045" t="s">
        <v>26</v>
      </c>
      <c r="C1045" s="1">
        <v>35667</v>
      </c>
      <c r="D1045" t="s">
        <v>50</v>
      </c>
      <c r="E1045" t="s">
        <v>36</v>
      </c>
      <c r="F1045" t="s">
        <v>84</v>
      </c>
      <c r="G1045">
        <v>59.8</v>
      </c>
      <c r="H1045">
        <v>20</v>
      </c>
      <c r="I1045">
        <f>EmpresaUsa[[#This Row],[PRECIO]]*EmpresaUsa[[#This Row],[CANTIDADSOLICITADA]]</f>
        <v>1196</v>
      </c>
      <c r="J1045" t="s">
        <v>199</v>
      </c>
      <c r="K1045" t="s">
        <v>217</v>
      </c>
    </row>
    <row r="1046" spans="1:11" x14ac:dyDescent="0.35">
      <c r="A1046">
        <v>10644</v>
      </c>
      <c r="B1046" t="s">
        <v>26</v>
      </c>
      <c r="C1046" s="1">
        <v>35667</v>
      </c>
      <c r="D1046" t="s">
        <v>50</v>
      </c>
      <c r="E1046" t="s">
        <v>22</v>
      </c>
      <c r="F1046" t="s">
        <v>108</v>
      </c>
      <c r="G1046">
        <v>15.6</v>
      </c>
      <c r="H1046">
        <v>21</v>
      </c>
      <c r="I1046">
        <f>EmpresaUsa[[#This Row],[PRECIO]]*EmpresaUsa[[#This Row],[CANTIDADSOLICITADA]]</f>
        <v>327.59999999999997</v>
      </c>
      <c r="J1046" t="s">
        <v>194</v>
      </c>
      <c r="K1046" t="s">
        <v>218</v>
      </c>
    </row>
    <row r="1047" spans="1:11" x14ac:dyDescent="0.35">
      <c r="A1047">
        <v>10645</v>
      </c>
      <c r="B1047" t="s">
        <v>20</v>
      </c>
      <c r="C1047" s="1">
        <v>35668</v>
      </c>
      <c r="D1047" t="s">
        <v>21</v>
      </c>
      <c r="E1047" t="s">
        <v>22</v>
      </c>
      <c r="F1047" t="s">
        <v>118</v>
      </c>
      <c r="G1047">
        <v>81.25</v>
      </c>
      <c r="H1047">
        <v>20</v>
      </c>
      <c r="I1047">
        <f>EmpresaUsa[[#This Row],[PRECIO]]*EmpresaUsa[[#This Row],[CANTIDADSOLICITADA]]</f>
        <v>1625</v>
      </c>
      <c r="J1047" t="s">
        <v>196</v>
      </c>
      <c r="K1047" t="s">
        <v>219</v>
      </c>
    </row>
    <row r="1048" spans="1:11" x14ac:dyDescent="0.35">
      <c r="A1048">
        <v>10645</v>
      </c>
      <c r="B1048" t="s">
        <v>20</v>
      </c>
      <c r="C1048" s="1">
        <v>35668</v>
      </c>
      <c r="D1048" t="s">
        <v>21</v>
      </c>
      <c r="E1048" t="s">
        <v>22</v>
      </c>
      <c r="F1048" t="s">
        <v>48</v>
      </c>
      <c r="G1048">
        <v>24.7</v>
      </c>
      <c r="H1048">
        <v>15</v>
      </c>
      <c r="I1048">
        <f>EmpresaUsa[[#This Row],[PRECIO]]*EmpresaUsa[[#This Row],[CANTIDADSOLICITADA]]</f>
        <v>370.5</v>
      </c>
      <c r="J1048" t="s">
        <v>196</v>
      </c>
      <c r="K1048" t="s">
        <v>220</v>
      </c>
    </row>
    <row r="1049" spans="1:11" x14ac:dyDescent="0.35">
      <c r="A1049">
        <v>10646</v>
      </c>
      <c r="B1049" t="s">
        <v>44</v>
      </c>
      <c r="C1049" s="1">
        <v>35669</v>
      </c>
      <c r="D1049" t="s">
        <v>120</v>
      </c>
      <c r="E1049" t="s">
        <v>36</v>
      </c>
      <c r="F1049" t="s">
        <v>105</v>
      </c>
      <c r="G1049">
        <v>23.4</v>
      </c>
      <c r="H1049">
        <v>15</v>
      </c>
      <c r="I1049">
        <f>EmpresaUsa[[#This Row],[PRECIO]]*EmpresaUsa[[#This Row],[CANTIDADSOLICITADA]]</f>
        <v>351</v>
      </c>
      <c r="J1049" t="s">
        <v>199</v>
      </c>
      <c r="K1049" t="s">
        <v>221</v>
      </c>
    </row>
    <row r="1050" spans="1:11" x14ac:dyDescent="0.35">
      <c r="A1050">
        <v>10646</v>
      </c>
      <c r="B1050" t="s">
        <v>44</v>
      </c>
      <c r="C1050" s="1">
        <v>35669</v>
      </c>
      <c r="D1050" t="s">
        <v>120</v>
      </c>
      <c r="E1050" t="s">
        <v>22</v>
      </c>
      <c r="F1050" t="s">
        <v>87</v>
      </c>
      <c r="G1050">
        <v>40.299999999999997</v>
      </c>
      <c r="H1050">
        <v>18</v>
      </c>
      <c r="I1050">
        <f>EmpresaUsa[[#This Row],[PRECIO]]*EmpresaUsa[[#This Row],[CANTIDADSOLICITADA]]</f>
        <v>725.4</v>
      </c>
      <c r="J1050" t="s">
        <v>196</v>
      </c>
      <c r="K1050" t="s">
        <v>222</v>
      </c>
    </row>
    <row r="1051" spans="1:11" x14ac:dyDescent="0.35">
      <c r="A1051">
        <v>10646</v>
      </c>
      <c r="B1051" t="s">
        <v>44</v>
      </c>
      <c r="C1051" s="1">
        <v>35669</v>
      </c>
      <c r="D1051" t="s">
        <v>120</v>
      </c>
      <c r="E1051" t="s">
        <v>10</v>
      </c>
      <c r="F1051" t="s">
        <v>88</v>
      </c>
      <c r="G1051">
        <v>27.95</v>
      </c>
      <c r="H1051">
        <v>30</v>
      </c>
      <c r="I1051">
        <f>EmpresaUsa[[#This Row],[PRECIO]]*EmpresaUsa[[#This Row],[CANTIDADSOLICITADA]]</f>
        <v>838.5</v>
      </c>
      <c r="J1051" t="s">
        <v>209</v>
      </c>
      <c r="K1051" t="s">
        <v>223</v>
      </c>
    </row>
    <row r="1052" spans="1:11" x14ac:dyDescent="0.35">
      <c r="A1052">
        <v>10646</v>
      </c>
      <c r="B1052" t="s">
        <v>44</v>
      </c>
      <c r="C1052" s="1">
        <v>35669</v>
      </c>
      <c r="D1052" t="s">
        <v>120</v>
      </c>
      <c r="E1052" t="s">
        <v>24</v>
      </c>
      <c r="F1052" t="s">
        <v>52</v>
      </c>
      <c r="G1052">
        <v>16.899999999999999</v>
      </c>
      <c r="H1052">
        <v>35</v>
      </c>
      <c r="I1052">
        <f>EmpresaUsa[[#This Row],[PRECIO]]*EmpresaUsa[[#This Row],[CANTIDADSOLICITADA]]</f>
        <v>591.5</v>
      </c>
      <c r="J1052" t="s">
        <v>201</v>
      </c>
      <c r="K1052" t="s">
        <v>224</v>
      </c>
    </row>
    <row r="1053" spans="1:11" x14ac:dyDescent="0.35">
      <c r="A1053">
        <v>10647</v>
      </c>
      <c r="B1053" t="s">
        <v>20</v>
      </c>
      <c r="C1053" s="1">
        <v>35669</v>
      </c>
      <c r="D1053" t="s">
        <v>65</v>
      </c>
      <c r="E1053" t="s">
        <v>31</v>
      </c>
      <c r="F1053" t="s">
        <v>101</v>
      </c>
      <c r="G1053">
        <v>11.96</v>
      </c>
      <c r="H1053">
        <v>30</v>
      </c>
      <c r="I1053">
        <f>EmpresaUsa[[#This Row],[PRECIO]]*EmpresaUsa[[#This Row],[CANTIDADSOLICITADA]]</f>
        <v>358.8</v>
      </c>
      <c r="J1053" t="s">
        <v>199</v>
      </c>
      <c r="K1053" t="s">
        <v>225</v>
      </c>
    </row>
    <row r="1054" spans="1:11" x14ac:dyDescent="0.35">
      <c r="A1054">
        <v>10647</v>
      </c>
      <c r="B1054" t="s">
        <v>20</v>
      </c>
      <c r="C1054" s="1">
        <v>35669</v>
      </c>
      <c r="D1054" t="s">
        <v>65</v>
      </c>
      <c r="E1054" t="s">
        <v>36</v>
      </c>
      <c r="F1054" t="s">
        <v>37</v>
      </c>
      <c r="G1054">
        <v>23.4</v>
      </c>
      <c r="H1054">
        <v>20</v>
      </c>
      <c r="I1054">
        <f>EmpresaUsa[[#This Row],[PRECIO]]*EmpresaUsa[[#This Row],[CANTIDADSOLICITADA]]</f>
        <v>468</v>
      </c>
      <c r="J1054" t="s">
        <v>194</v>
      </c>
      <c r="K1054" t="s">
        <v>226</v>
      </c>
    </row>
    <row r="1055" spans="1:11" x14ac:dyDescent="0.35">
      <c r="A1055">
        <v>10648</v>
      </c>
      <c r="B1055" t="s">
        <v>8</v>
      </c>
      <c r="C1055" s="1">
        <v>35670</v>
      </c>
      <c r="D1055" t="s">
        <v>106</v>
      </c>
      <c r="E1055" t="s">
        <v>12</v>
      </c>
      <c r="F1055" t="s">
        <v>28</v>
      </c>
      <c r="G1055">
        <v>27.3</v>
      </c>
      <c r="H1055">
        <v>15</v>
      </c>
      <c r="I1055">
        <f>EmpresaUsa[[#This Row],[PRECIO]]*EmpresaUsa[[#This Row],[CANTIDADSOLICITADA]]</f>
        <v>409.5</v>
      </c>
      <c r="J1055" t="s">
        <v>194</v>
      </c>
      <c r="K1055" t="s">
        <v>195</v>
      </c>
    </row>
    <row r="1056" spans="1:11" x14ac:dyDescent="0.35">
      <c r="A1056">
        <v>10648</v>
      </c>
      <c r="B1056" t="s">
        <v>8</v>
      </c>
      <c r="C1056" s="1">
        <v>35670</v>
      </c>
      <c r="D1056" t="s">
        <v>106</v>
      </c>
      <c r="E1056" t="s">
        <v>36</v>
      </c>
      <c r="F1056" t="s">
        <v>40</v>
      </c>
      <c r="G1056">
        <v>5.85</v>
      </c>
      <c r="H1056">
        <v>15</v>
      </c>
      <c r="I1056">
        <f>EmpresaUsa[[#This Row],[PRECIO]]*EmpresaUsa[[#This Row],[CANTIDADSOLICITADA]]</f>
        <v>87.75</v>
      </c>
      <c r="J1056" t="s">
        <v>196</v>
      </c>
      <c r="K1056" t="s">
        <v>197</v>
      </c>
    </row>
    <row r="1057" spans="1:11" x14ac:dyDescent="0.35">
      <c r="A1057">
        <v>10649</v>
      </c>
      <c r="B1057" t="s">
        <v>8</v>
      </c>
      <c r="C1057" s="1">
        <v>35670</v>
      </c>
      <c r="D1057" t="s">
        <v>182</v>
      </c>
      <c r="E1057" t="s">
        <v>17</v>
      </c>
      <c r="F1057" t="s">
        <v>93</v>
      </c>
      <c r="G1057">
        <v>59.28</v>
      </c>
      <c r="H1057">
        <v>20</v>
      </c>
      <c r="I1057">
        <f>EmpresaUsa[[#This Row],[PRECIO]]*EmpresaUsa[[#This Row],[CANTIDADSOLICITADA]]</f>
        <v>1185.5999999999999</v>
      </c>
      <c r="J1057" t="s">
        <v>196</v>
      </c>
      <c r="K1057" t="s">
        <v>198</v>
      </c>
    </row>
    <row r="1058" spans="1:11" x14ac:dyDescent="0.35">
      <c r="A1058">
        <v>10649</v>
      </c>
      <c r="B1058" t="s">
        <v>8</v>
      </c>
      <c r="C1058" s="1">
        <v>35670</v>
      </c>
      <c r="D1058" t="s">
        <v>182</v>
      </c>
      <c r="E1058" t="s">
        <v>10</v>
      </c>
      <c r="F1058" t="s">
        <v>14</v>
      </c>
      <c r="G1058">
        <v>45.24</v>
      </c>
      <c r="H1058">
        <v>15</v>
      </c>
      <c r="I1058">
        <f>EmpresaUsa[[#This Row],[PRECIO]]*EmpresaUsa[[#This Row],[CANTIDADSOLICITADA]]</f>
        <v>678.6</v>
      </c>
      <c r="J1058" t="s">
        <v>199</v>
      </c>
      <c r="K1058" t="s">
        <v>200</v>
      </c>
    </row>
    <row r="1059" spans="1:11" x14ac:dyDescent="0.35">
      <c r="A1059">
        <v>10650</v>
      </c>
      <c r="B1059" t="s">
        <v>8</v>
      </c>
      <c r="C1059" s="1">
        <v>35671</v>
      </c>
      <c r="D1059" t="s">
        <v>149</v>
      </c>
      <c r="E1059" t="s">
        <v>22</v>
      </c>
      <c r="F1059" t="s">
        <v>71</v>
      </c>
      <c r="G1059">
        <v>33.656999999999996</v>
      </c>
      <c r="H1059">
        <v>30</v>
      </c>
      <c r="I1059">
        <f>EmpresaUsa[[#This Row],[PRECIO]]*EmpresaUsa[[#This Row],[CANTIDADSOLICITADA]]</f>
        <v>1009.7099999999999</v>
      </c>
      <c r="J1059" t="s">
        <v>201</v>
      </c>
      <c r="K1059" t="s">
        <v>202</v>
      </c>
    </row>
    <row r="1060" spans="1:11" x14ac:dyDescent="0.35">
      <c r="A1060">
        <v>10650</v>
      </c>
      <c r="B1060" t="s">
        <v>8</v>
      </c>
      <c r="C1060" s="1">
        <v>35671</v>
      </c>
      <c r="D1060" t="s">
        <v>149</v>
      </c>
      <c r="E1060" t="s">
        <v>41</v>
      </c>
      <c r="F1060" t="s">
        <v>51</v>
      </c>
      <c r="G1060">
        <v>42.64</v>
      </c>
      <c r="H1060">
        <v>25</v>
      </c>
      <c r="I1060">
        <f>EmpresaUsa[[#This Row],[PRECIO]]*EmpresaUsa[[#This Row],[CANTIDADSOLICITADA]]</f>
        <v>1066</v>
      </c>
      <c r="J1060" t="s">
        <v>196</v>
      </c>
      <c r="K1060" t="s">
        <v>203</v>
      </c>
    </row>
    <row r="1061" spans="1:11" x14ac:dyDescent="0.35">
      <c r="A1061">
        <v>10650</v>
      </c>
      <c r="B1061" t="s">
        <v>8</v>
      </c>
      <c r="C1061" s="1">
        <v>35671</v>
      </c>
      <c r="D1061" t="s">
        <v>149</v>
      </c>
      <c r="E1061" t="s">
        <v>41</v>
      </c>
      <c r="F1061" t="s">
        <v>110</v>
      </c>
      <c r="G1061">
        <v>9.6850000000000005</v>
      </c>
      <c r="H1061">
        <v>30</v>
      </c>
      <c r="I1061">
        <f>EmpresaUsa[[#This Row],[PRECIO]]*EmpresaUsa[[#This Row],[CANTIDADSOLICITADA]]</f>
        <v>290.55</v>
      </c>
      <c r="J1061" t="s">
        <v>204</v>
      </c>
      <c r="K1061" t="s">
        <v>205</v>
      </c>
    </row>
    <row r="1062" spans="1:11" x14ac:dyDescent="0.35">
      <c r="A1062">
        <v>10651</v>
      </c>
      <c r="B1062" t="s">
        <v>67</v>
      </c>
      <c r="C1062" s="1">
        <v>35674</v>
      </c>
      <c r="D1062" t="s">
        <v>122</v>
      </c>
      <c r="E1062" t="s">
        <v>31</v>
      </c>
      <c r="F1062" t="s">
        <v>101</v>
      </c>
      <c r="G1062">
        <v>11.96</v>
      </c>
      <c r="H1062">
        <v>12</v>
      </c>
      <c r="I1062">
        <f>EmpresaUsa[[#This Row],[PRECIO]]*EmpresaUsa[[#This Row],[CANTIDADSOLICITADA]]</f>
        <v>143.52000000000001</v>
      </c>
      <c r="J1062" t="s">
        <v>196</v>
      </c>
      <c r="K1062" t="s">
        <v>206</v>
      </c>
    </row>
    <row r="1063" spans="1:11" x14ac:dyDescent="0.35">
      <c r="A1063">
        <v>10651</v>
      </c>
      <c r="B1063" t="s">
        <v>67</v>
      </c>
      <c r="C1063" s="1">
        <v>35674</v>
      </c>
      <c r="D1063" t="s">
        <v>122</v>
      </c>
      <c r="E1063" t="s">
        <v>12</v>
      </c>
      <c r="F1063" t="s">
        <v>28</v>
      </c>
      <c r="G1063">
        <v>27.3</v>
      </c>
      <c r="H1063">
        <v>20</v>
      </c>
      <c r="I1063">
        <f>EmpresaUsa[[#This Row],[PRECIO]]*EmpresaUsa[[#This Row],[CANTIDADSOLICITADA]]</f>
        <v>546</v>
      </c>
      <c r="J1063" t="s">
        <v>196</v>
      </c>
      <c r="K1063" t="s">
        <v>207</v>
      </c>
    </row>
    <row r="1064" spans="1:11" x14ac:dyDescent="0.35">
      <c r="A1064">
        <v>10652</v>
      </c>
      <c r="B1064" t="s">
        <v>20</v>
      </c>
      <c r="C1064" s="1">
        <v>35674</v>
      </c>
      <c r="D1064" t="s">
        <v>173</v>
      </c>
      <c r="E1064" t="s">
        <v>22</v>
      </c>
      <c r="F1064" t="s">
        <v>71</v>
      </c>
      <c r="G1064">
        <v>33.656999999999996</v>
      </c>
      <c r="H1064">
        <v>2</v>
      </c>
      <c r="I1064">
        <f>EmpresaUsa[[#This Row],[PRECIO]]*EmpresaUsa[[#This Row],[CANTIDADSOLICITADA]]</f>
        <v>67.313999999999993</v>
      </c>
      <c r="J1064" t="s">
        <v>201</v>
      </c>
      <c r="K1064" t="s">
        <v>208</v>
      </c>
    </row>
    <row r="1065" spans="1:11" x14ac:dyDescent="0.35">
      <c r="A1065">
        <v>10652</v>
      </c>
      <c r="B1065" t="s">
        <v>20</v>
      </c>
      <c r="C1065" s="1">
        <v>35674</v>
      </c>
      <c r="D1065" t="s">
        <v>173</v>
      </c>
      <c r="E1065" t="s">
        <v>12</v>
      </c>
      <c r="F1065" t="s">
        <v>13</v>
      </c>
      <c r="G1065">
        <v>18.2</v>
      </c>
      <c r="H1065">
        <v>20</v>
      </c>
      <c r="I1065">
        <f>EmpresaUsa[[#This Row],[PRECIO]]*EmpresaUsa[[#This Row],[CANTIDADSOLICITADA]]</f>
        <v>364</v>
      </c>
      <c r="J1065" t="s">
        <v>209</v>
      </c>
      <c r="K1065" t="s">
        <v>210</v>
      </c>
    </row>
    <row r="1066" spans="1:11" x14ac:dyDescent="0.35">
      <c r="A1066">
        <v>10653</v>
      </c>
      <c r="B1066" t="s">
        <v>55</v>
      </c>
      <c r="C1066" s="1">
        <v>35675</v>
      </c>
      <c r="D1066" t="s">
        <v>78</v>
      </c>
      <c r="E1066" t="s">
        <v>31</v>
      </c>
      <c r="F1066" t="s">
        <v>47</v>
      </c>
      <c r="G1066">
        <v>22.684999999999999</v>
      </c>
      <c r="H1066">
        <v>30</v>
      </c>
      <c r="I1066">
        <f>EmpresaUsa[[#This Row],[PRECIO]]*EmpresaUsa[[#This Row],[CANTIDADSOLICITADA]]</f>
        <v>680.55</v>
      </c>
      <c r="J1066" t="s">
        <v>204</v>
      </c>
      <c r="K1066" t="s">
        <v>211</v>
      </c>
    </row>
    <row r="1067" spans="1:11" x14ac:dyDescent="0.35">
      <c r="A1067">
        <v>10653</v>
      </c>
      <c r="B1067" t="s">
        <v>55</v>
      </c>
      <c r="C1067" s="1">
        <v>35675</v>
      </c>
      <c r="D1067" t="s">
        <v>78</v>
      </c>
      <c r="E1067" t="s">
        <v>10</v>
      </c>
      <c r="F1067" t="s">
        <v>34</v>
      </c>
      <c r="G1067">
        <v>44.2</v>
      </c>
      <c r="H1067">
        <v>20</v>
      </c>
      <c r="I1067">
        <f>EmpresaUsa[[#This Row],[PRECIO]]*EmpresaUsa[[#This Row],[CANTIDADSOLICITADA]]</f>
        <v>884</v>
      </c>
      <c r="J1067" t="s">
        <v>204</v>
      </c>
      <c r="K1067" t="s">
        <v>212</v>
      </c>
    </row>
    <row r="1068" spans="1:11" x14ac:dyDescent="0.35">
      <c r="A1068">
        <v>10654</v>
      </c>
      <c r="B1068" t="s">
        <v>8</v>
      </c>
      <c r="C1068" s="1">
        <v>35675</v>
      </c>
      <c r="D1068" t="s">
        <v>94</v>
      </c>
      <c r="E1068" t="s">
        <v>24</v>
      </c>
      <c r="F1068" t="s">
        <v>127</v>
      </c>
      <c r="G1068">
        <v>28.6</v>
      </c>
      <c r="H1068">
        <v>12</v>
      </c>
      <c r="I1068">
        <f>EmpresaUsa[[#This Row],[PRECIO]]*EmpresaUsa[[#This Row],[CANTIDADSOLICITADA]]</f>
        <v>343.20000000000005</v>
      </c>
      <c r="J1068" t="s">
        <v>196</v>
      </c>
      <c r="K1068" t="s">
        <v>213</v>
      </c>
    </row>
    <row r="1069" spans="1:11" x14ac:dyDescent="0.35">
      <c r="A1069">
        <v>10654</v>
      </c>
      <c r="B1069" t="s">
        <v>8</v>
      </c>
      <c r="C1069" s="1">
        <v>35675</v>
      </c>
      <c r="D1069" t="s">
        <v>94</v>
      </c>
      <c r="E1069" t="s">
        <v>36</v>
      </c>
      <c r="F1069" t="s">
        <v>37</v>
      </c>
      <c r="G1069">
        <v>23.4</v>
      </c>
      <c r="H1069">
        <v>20</v>
      </c>
      <c r="I1069">
        <f>EmpresaUsa[[#This Row],[PRECIO]]*EmpresaUsa[[#This Row],[CANTIDADSOLICITADA]]</f>
        <v>468</v>
      </c>
      <c r="J1069" t="s">
        <v>201</v>
      </c>
      <c r="K1069" t="s">
        <v>214</v>
      </c>
    </row>
    <row r="1070" spans="1:11" x14ac:dyDescent="0.35">
      <c r="A1070">
        <v>10654</v>
      </c>
      <c r="B1070" t="s">
        <v>8</v>
      </c>
      <c r="C1070" s="1">
        <v>35675</v>
      </c>
      <c r="D1070" t="s">
        <v>94</v>
      </c>
      <c r="E1070" t="s">
        <v>41</v>
      </c>
      <c r="F1070" t="s">
        <v>110</v>
      </c>
      <c r="G1070">
        <v>9.6850000000000005</v>
      </c>
      <c r="H1070">
        <v>6</v>
      </c>
      <c r="I1070">
        <f>EmpresaUsa[[#This Row],[PRECIO]]*EmpresaUsa[[#This Row],[CANTIDADSOLICITADA]]</f>
        <v>58.11</v>
      </c>
      <c r="J1070" t="s">
        <v>201</v>
      </c>
      <c r="K1070" t="s">
        <v>215</v>
      </c>
    </row>
    <row r="1071" spans="1:11" x14ac:dyDescent="0.35">
      <c r="A1071">
        <v>10655</v>
      </c>
      <c r="B1071" t="s">
        <v>55</v>
      </c>
      <c r="C1071" s="1">
        <v>35676</v>
      </c>
      <c r="D1071" t="s">
        <v>109</v>
      </c>
      <c r="E1071" t="s">
        <v>22</v>
      </c>
      <c r="F1071" t="s">
        <v>23</v>
      </c>
      <c r="G1071">
        <v>12.545</v>
      </c>
      <c r="H1071">
        <v>20</v>
      </c>
      <c r="I1071">
        <f>EmpresaUsa[[#This Row],[PRECIO]]*EmpresaUsa[[#This Row],[CANTIDADSOLICITADA]]</f>
        <v>250.9</v>
      </c>
      <c r="J1071" t="s">
        <v>194</v>
      </c>
      <c r="K1071" t="s">
        <v>216</v>
      </c>
    </row>
    <row r="1072" spans="1:11" x14ac:dyDescent="0.35">
      <c r="A1072">
        <v>10656</v>
      </c>
      <c r="B1072" t="s">
        <v>15</v>
      </c>
      <c r="C1072" s="1">
        <v>35677</v>
      </c>
      <c r="D1072" t="s">
        <v>181</v>
      </c>
      <c r="E1072" t="s">
        <v>17</v>
      </c>
      <c r="F1072" t="s">
        <v>18</v>
      </c>
      <c r="G1072">
        <v>30.225000000000001</v>
      </c>
      <c r="H1072">
        <v>3</v>
      </c>
      <c r="I1072">
        <f>EmpresaUsa[[#This Row],[PRECIO]]*EmpresaUsa[[#This Row],[CANTIDADSOLICITADA]]</f>
        <v>90.675000000000011</v>
      </c>
      <c r="J1072" t="s">
        <v>199</v>
      </c>
      <c r="K1072" t="s">
        <v>217</v>
      </c>
    </row>
    <row r="1073" spans="1:11" x14ac:dyDescent="0.35">
      <c r="A1073">
        <v>10656</v>
      </c>
      <c r="B1073" t="s">
        <v>15</v>
      </c>
      <c r="C1073" s="1">
        <v>35677</v>
      </c>
      <c r="D1073" t="s">
        <v>181</v>
      </c>
      <c r="E1073" t="s">
        <v>24</v>
      </c>
      <c r="F1073" t="s">
        <v>95</v>
      </c>
      <c r="G1073">
        <v>25.285</v>
      </c>
      <c r="H1073">
        <v>28</v>
      </c>
      <c r="I1073">
        <f>EmpresaUsa[[#This Row],[PRECIO]]*EmpresaUsa[[#This Row],[CANTIDADSOLICITADA]]</f>
        <v>707.98</v>
      </c>
      <c r="J1073" t="s">
        <v>194</v>
      </c>
      <c r="K1073" t="s">
        <v>218</v>
      </c>
    </row>
    <row r="1074" spans="1:11" x14ac:dyDescent="0.35">
      <c r="A1074">
        <v>10656</v>
      </c>
      <c r="B1074" t="s">
        <v>15</v>
      </c>
      <c r="C1074" s="1">
        <v>35677</v>
      </c>
      <c r="D1074" t="s">
        <v>181</v>
      </c>
      <c r="E1074" t="s">
        <v>31</v>
      </c>
      <c r="F1074" t="s">
        <v>144</v>
      </c>
      <c r="G1074">
        <v>12.35</v>
      </c>
      <c r="H1074">
        <v>6</v>
      </c>
      <c r="I1074">
        <f>EmpresaUsa[[#This Row],[PRECIO]]*EmpresaUsa[[#This Row],[CANTIDADSOLICITADA]]</f>
        <v>74.099999999999994</v>
      </c>
      <c r="J1074" t="s">
        <v>196</v>
      </c>
      <c r="K1074" t="s">
        <v>219</v>
      </c>
    </row>
    <row r="1075" spans="1:11" x14ac:dyDescent="0.35">
      <c r="A1075">
        <v>10657</v>
      </c>
      <c r="B1075" t="s">
        <v>73</v>
      </c>
      <c r="C1075" s="1">
        <v>35677</v>
      </c>
      <c r="D1075" t="s">
        <v>137</v>
      </c>
      <c r="E1075" t="s">
        <v>24</v>
      </c>
      <c r="F1075" t="s">
        <v>103</v>
      </c>
      <c r="G1075">
        <v>20.149999999999999</v>
      </c>
      <c r="H1075">
        <v>50</v>
      </c>
      <c r="I1075">
        <f>EmpresaUsa[[#This Row],[PRECIO]]*EmpresaUsa[[#This Row],[CANTIDADSOLICITADA]]</f>
        <v>1007.4999999999999</v>
      </c>
      <c r="J1075" t="s">
        <v>196</v>
      </c>
      <c r="K1075" t="s">
        <v>220</v>
      </c>
    </row>
    <row r="1076" spans="1:11" x14ac:dyDescent="0.35">
      <c r="A1076">
        <v>10657</v>
      </c>
      <c r="B1076" t="s">
        <v>73</v>
      </c>
      <c r="C1076" s="1">
        <v>35677</v>
      </c>
      <c r="D1076" t="s">
        <v>137</v>
      </c>
      <c r="E1076" t="s">
        <v>22</v>
      </c>
      <c r="F1076" t="s">
        <v>23</v>
      </c>
      <c r="G1076">
        <v>12.545</v>
      </c>
      <c r="H1076">
        <v>24</v>
      </c>
      <c r="I1076">
        <f>EmpresaUsa[[#This Row],[PRECIO]]*EmpresaUsa[[#This Row],[CANTIDADSOLICITADA]]</f>
        <v>301.08</v>
      </c>
      <c r="J1076" t="s">
        <v>199</v>
      </c>
      <c r="K1076" t="s">
        <v>221</v>
      </c>
    </row>
    <row r="1077" spans="1:11" x14ac:dyDescent="0.35">
      <c r="A1077">
        <v>10657</v>
      </c>
      <c r="B1077" t="s">
        <v>73</v>
      </c>
      <c r="C1077" s="1">
        <v>35677</v>
      </c>
      <c r="D1077" t="s">
        <v>137</v>
      </c>
      <c r="E1077" t="s">
        <v>22</v>
      </c>
      <c r="F1077" t="s">
        <v>108</v>
      </c>
      <c r="G1077">
        <v>15.6</v>
      </c>
      <c r="H1077">
        <v>45</v>
      </c>
      <c r="I1077">
        <f>EmpresaUsa[[#This Row],[PRECIO]]*EmpresaUsa[[#This Row],[CANTIDADSOLICITADA]]</f>
        <v>702</v>
      </c>
      <c r="J1077" t="s">
        <v>196</v>
      </c>
      <c r="K1077" t="s">
        <v>222</v>
      </c>
    </row>
    <row r="1078" spans="1:11" x14ac:dyDescent="0.35">
      <c r="A1078">
        <v>10657</v>
      </c>
      <c r="B1078" t="s">
        <v>73</v>
      </c>
      <c r="C1078" s="1">
        <v>35677</v>
      </c>
      <c r="D1078" t="s">
        <v>137</v>
      </c>
      <c r="E1078" t="s">
        <v>31</v>
      </c>
      <c r="F1078" t="s">
        <v>144</v>
      </c>
      <c r="G1078">
        <v>12.35</v>
      </c>
      <c r="H1078">
        <v>10</v>
      </c>
      <c r="I1078">
        <f>EmpresaUsa[[#This Row],[PRECIO]]*EmpresaUsa[[#This Row],[CANTIDADSOLICITADA]]</f>
        <v>123.5</v>
      </c>
      <c r="J1078" t="s">
        <v>209</v>
      </c>
      <c r="K1078" t="s">
        <v>223</v>
      </c>
    </row>
    <row r="1079" spans="1:11" x14ac:dyDescent="0.35">
      <c r="A1079">
        <v>10657</v>
      </c>
      <c r="B1079" t="s">
        <v>73</v>
      </c>
      <c r="C1079" s="1">
        <v>35677</v>
      </c>
      <c r="D1079" t="s">
        <v>137</v>
      </c>
      <c r="E1079" t="s">
        <v>12</v>
      </c>
      <c r="F1079" t="s">
        <v>70</v>
      </c>
      <c r="G1079">
        <v>49.4</v>
      </c>
      <c r="H1079">
        <v>45</v>
      </c>
      <c r="I1079">
        <f>EmpresaUsa[[#This Row],[PRECIO]]*EmpresaUsa[[#This Row],[CANTIDADSOLICITADA]]</f>
        <v>2223</v>
      </c>
      <c r="J1079" t="s">
        <v>201</v>
      </c>
      <c r="K1079" t="s">
        <v>224</v>
      </c>
    </row>
    <row r="1080" spans="1:11" x14ac:dyDescent="0.35">
      <c r="A1080">
        <v>10657</v>
      </c>
      <c r="B1080" t="s">
        <v>73</v>
      </c>
      <c r="C1080" s="1">
        <v>35677</v>
      </c>
      <c r="D1080" t="s">
        <v>137</v>
      </c>
      <c r="E1080" t="s">
        <v>10</v>
      </c>
      <c r="F1080" t="s">
        <v>34</v>
      </c>
      <c r="G1080">
        <v>44.2</v>
      </c>
      <c r="H1080">
        <v>30</v>
      </c>
      <c r="I1080">
        <f>EmpresaUsa[[#This Row],[PRECIO]]*EmpresaUsa[[#This Row],[CANTIDADSOLICITADA]]</f>
        <v>1326</v>
      </c>
      <c r="J1080" t="s">
        <v>199</v>
      </c>
      <c r="K1080" t="s">
        <v>225</v>
      </c>
    </row>
    <row r="1081" spans="1:11" x14ac:dyDescent="0.35">
      <c r="A1081">
        <v>10658</v>
      </c>
      <c r="B1081" t="s">
        <v>20</v>
      </c>
      <c r="C1081" s="1">
        <v>35678</v>
      </c>
      <c r="D1081" t="s">
        <v>86</v>
      </c>
      <c r="E1081" t="s">
        <v>31</v>
      </c>
      <c r="F1081" t="s">
        <v>60</v>
      </c>
      <c r="G1081">
        <v>13</v>
      </c>
      <c r="H1081">
        <v>60</v>
      </c>
      <c r="I1081">
        <f>EmpresaUsa[[#This Row],[PRECIO]]*EmpresaUsa[[#This Row],[CANTIDADSOLICITADA]]</f>
        <v>780</v>
      </c>
      <c r="J1081" t="s">
        <v>194</v>
      </c>
      <c r="K1081" t="s">
        <v>226</v>
      </c>
    </row>
    <row r="1082" spans="1:11" x14ac:dyDescent="0.35">
      <c r="A1082">
        <v>10658</v>
      </c>
      <c r="B1082" t="s">
        <v>20</v>
      </c>
      <c r="C1082" s="1">
        <v>35678</v>
      </c>
      <c r="D1082" t="s">
        <v>86</v>
      </c>
      <c r="E1082" t="s">
        <v>22</v>
      </c>
      <c r="F1082" t="s">
        <v>79</v>
      </c>
      <c r="G1082">
        <v>23.92</v>
      </c>
      <c r="H1082">
        <v>70</v>
      </c>
      <c r="I1082">
        <f>EmpresaUsa[[#This Row],[PRECIO]]*EmpresaUsa[[#This Row],[CANTIDADSOLICITADA]]</f>
        <v>1674.4</v>
      </c>
      <c r="J1082" t="s">
        <v>194</v>
      </c>
      <c r="K1082" t="s">
        <v>195</v>
      </c>
    </row>
    <row r="1083" spans="1:11" x14ac:dyDescent="0.35">
      <c r="A1083">
        <v>10658</v>
      </c>
      <c r="B1083" t="s">
        <v>20</v>
      </c>
      <c r="C1083" s="1">
        <v>35678</v>
      </c>
      <c r="D1083" t="s">
        <v>86</v>
      </c>
      <c r="E1083" t="s">
        <v>10</v>
      </c>
      <c r="F1083" t="s">
        <v>34</v>
      </c>
      <c r="G1083">
        <v>44.2</v>
      </c>
      <c r="H1083">
        <v>55</v>
      </c>
      <c r="I1083">
        <f>EmpresaUsa[[#This Row],[PRECIO]]*EmpresaUsa[[#This Row],[CANTIDADSOLICITADA]]</f>
        <v>2431</v>
      </c>
      <c r="J1083" t="s">
        <v>196</v>
      </c>
      <c r="K1083" t="s">
        <v>197</v>
      </c>
    </row>
    <row r="1084" spans="1:11" x14ac:dyDescent="0.35">
      <c r="A1084">
        <v>10658</v>
      </c>
      <c r="B1084" t="s">
        <v>20</v>
      </c>
      <c r="C1084" s="1">
        <v>35678</v>
      </c>
      <c r="D1084" t="s">
        <v>86</v>
      </c>
      <c r="E1084" t="s">
        <v>24</v>
      </c>
      <c r="F1084" t="s">
        <v>52</v>
      </c>
      <c r="G1084">
        <v>16.899999999999999</v>
      </c>
      <c r="H1084">
        <v>70</v>
      </c>
      <c r="I1084">
        <f>EmpresaUsa[[#This Row],[PRECIO]]*EmpresaUsa[[#This Row],[CANTIDADSOLICITADA]]</f>
        <v>1183</v>
      </c>
      <c r="J1084" t="s">
        <v>196</v>
      </c>
      <c r="K1084" t="s">
        <v>198</v>
      </c>
    </row>
    <row r="1085" spans="1:11" x14ac:dyDescent="0.35">
      <c r="A1085">
        <v>10659</v>
      </c>
      <c r="B1085" t="s">
        <v>112</v>
      </c>
      <c r="C1085" s="1">
        <v>35678</v>
      </c>
      <c r="D1085" t="s">
        <v>160</v>
      </c>
      <c r="E1085" t="s">
        <v>10</v>
      </c>
      <c r="F1085" t="s">
        <v>35</v>
      </c>
      <c r="G1085">
        <v>16.25</v>
      </c>
      <c r="H1085">
        <v>20</v>
      </c>
      <c r="I1085">
        <f>EmpresaUsa[[#This Row],[PRECIO]]*EmpresaUsa[[#This Row],[CANTIDADSOLICITADA]]</f>
        <v>325</v>
      </c>
      <c r="J1085" t="s">
        <v>199</v>
      </c>
      <c r="K1085" t="s">
        <v>200</v>
      </c>
    </row>
    <row r="1086" spans="1:11" x14ac:dyDescent="0.35">
      <c r="A1086">
        <v>10659</v>
      </c>
      <c r="B1086" t="s">
        <v>112</v>
      </c>
      <c r="C1086" s="1">
        <v>35678</v>
      </c>
      <c r="D1086" t="s">
        <v>160</v>
      </c>
      <c r="E1086" t="s">
        <v>22</v>
      </c>
      <c r="F1086" t="s">
        <v>79</v>
      </c>
      <c r="G1086">
        <v>23.92</v>
      </c>
      <c r="H1086">
        <v>24</v>
      </c>
      <c r="I1086">
        <f>EmpresaUsa[[#This Row],[PRECIO]]*EmpresaUsa[[#This Row],[CANTIDADSOLICITADA]]</f>
        <v>574.08000000000004</v>
      </c>
      <c r="J1086" t="s">
        <v>201</v>
      </c>
      <c r="K1086" t="s">
        <v>202</v>
      </c>
    </row>
    <row r="1087" spans="1:11" x14ac:dyDescent="0.35">
      <c r="A1087">
        <v>10659</v>
      </c>
      <c r="B1087" t="s">
        <v>112</v>
      </c>
      <c r="C1087" s="1">
        <v>35678</v>
      </c>
      <c r="D1087" t="s">
        <v>160</v>
      </c>
      <c r="E1087" t="s">
        <v>36</v>
      </c>
      <c r="F1087" t="s">
        <v>64</v>
      </c>
      <c r="G1087">
        <v>19.5</v>
      </c>
      <c r="H1087">
        <v>40</v>
      </c>
      <c r="I1087">
        <f>EmpresaUsa[[#This Row],[PRECIO]]*EmpresaUsa[[#This Row],[CANTIDADSOLICITADA]]</f>
        <v>780</v>
      </c>
      <c r="J1087" t="s">
        <v>196</v>
      </c>
      <c r="K1087" t="s">
        <v>203</v>
      </c>
    </row>
    <row r="1088" spans="1:11" x14ac:dyDescent="0.35">
      <c r="A1088">
        <v>10660</v>
      </c>
      <c r="B1088" t="s">
        <v>67</v>
      </c>
      <c r="C1088" s="1">
        <v>35681</v>
      </c>
      <c r="D1088" t="s">
        <v>162</v>
      </c>
      <c r="E1088" t="s">
        <v>31</v>
      </c>
      <c r="F1088" t="s">
        <v>32</v>
      </c>
      <c r="G1088">
        <v>105.3</v>
      </c>
      <c r="H1088">
        <v>21</v>
      </c>
      <c r="I1088">
        <f>EmpresaUsa[[#This Row],[PRECIO]]*EmpresaUsa[[#This Row],[CANTIDADSOLICITADA]]</f>
        <v>2211.2999999999997</v>
      </c>
      <c r="J1088" t="s">
        <v>204</v>
      </c>
      <c r="K1088" t="s">
        <v>205</v>
      </c>
    </row>
    <row r="1089" spans="1:11" x14ac:dyDescent="0.35">
      <c r="A1089">
        <v>10661</v>
      </c>
      <c r="B1089" t="s">
        <v>112</v>
      </c>
      <c r="C1089" s="1">
        <v>35682</v>
      </c>
      <c r="D1089" t="s">
        <v>120</v>
      </c>
      <c r="E1089" t="s">
        <v>36</v>
      </c>
      <c r="F1089" t="s">
        <v>37</v>
      </c>
      <c r="G1089">
        <v>23.4</v>
      </c>
      <c r="H1089">
        <v>3</v>
      </c>
      <c r="I1089">
        <f>EmpresaUsa[[#This Row],[PRECIO]]*EmpresaUsa[[#This Row],[CANTIDADSOLICITADA]]</f>
        <v>70.199999999999989</v>
      </c>
      <c r="J1089" t="s">
        <v>196</v>
      </c>
      <c r="K1089" t="s">
        <v>206</v>
      </c>
    </row>
    <row r="1090" spans="1:11" x14ac:dyDescent="0.35">
      <c r="A1090">
        <v>10661</v>
      </c>
      <c r="B1090" t="s">
        <v>112</v>
      </c>
      <c r="C1090" s="1">
        <v>35682</v>
      </c>
      <c r="D1090" t="s">
        <v>120</v>
      </c>
      <c r="E1090" t="s">
        <v>22</v>
      </c>
      <c r="F1090" t="s">
        <v>131</v>
      </c>
      <c r="G1090">
        <v>17.225000000000001</v>
      </c>
      <c r="H1090">
        <v>49</v>
      </c>
      <c r="I1090">
        <f>EmpresaUsa[[#This Row],[PRECIO]]*EmpresaUsa[[#This Row],[CANTIDADSOLICITADA]]</f>
        <v>844.02500000000009</v>
      </c>
      <c r="J1090" t="s">
        <v>196</v>
      </c>
      <c r="K1090" t="s">
        <v>207</v>
      </c>
    </row>
    <row r="1091" spans="1:11" x14ac:dyDescent="0.35">
      <c r="A1091">
        <v>10662</v>
      </c>
      <c r="B1091" t="s">
        <v>26</v>
      </c>
      <c r="C1091" s="1">
        <v>35682</v>
      </c>
      <c r="D1091" t="s">
        <v>125</v>
      </c>
      <c r="E1091" t="s">
        <v>31</v>
      </c>
      <c r="F1091" t="s">
        <v>111</v>
      </c>
      <c r="G1091">
        <v>16.25</v>
      </c>
      <c r="H1091">
        <v>10</v>
      </c>
      <c r="I1091">
        <f>EmpresaUsa[[#This Row],[PRECIO]]*EmpresaUsa[[#This Row],[CANTIDADSOLICITADA]]</f>
        <v>162.5</v>
      </c>
      <c r="J1091" t="s">
        <v>201</v>
      </c>
      <c r="K1091" t="s">
        <v>208</v>
      </c>
    </row>
    <row r="1092" spans="1:11" x14ac:dyDescent="0.35">
      <c r="A1092">
        <v>10663</v>
      </c>
      <c r="B1092" t="s">
        <v>73</v>
      </c>
      <c r="C1092" s="1">
        <v>35683</v>
      </c>
      <c r="D1092" t="s">
        <v>142</v>
      </c>
      <c r="E1092" t="s">
        <v>22</v>
      </c>
      <c r="F1092" t="s">
        <v>79</v>
      </c>
      <c r="G1092">
        <v>23.92</v>
      </c>
      <c r="H1092">
        <v>30</v>
      </c>
      <c r="I1092">
        <f>EmpresaUsa[[#This Row],[PRECIO]]*EmpresaUsa[[#This Row],[CANTIDADSOLICITADA]]</f>
        <v>717.6</v>
      </c>
      <c r="J1092" t="s">
        <v>209</v>
      </c>
      <c r="K1092" t="s">
        <v>210</v>
      </c>
    </row>
    <row r="1093" spans="1:11" x14ac:dyDescent="0.35">
      <c r="A1093">
        <v>10663</v>
      </c>
      <c r="B1093" t="s">
        <v>73</v>
      </c>
      <c r="C1093" s="1">
        <v>35683</v>
      </c>
      <c r="D1093" t="s">
        <v>142</v>
      </c>
      <c r="E1093" t="s">
        <v>12</v>
      </c>
      <c r="F1093" t="s">
        <v>13</v>
      </c>
      <c r="G1093">
        <v>18.2</v>
      </c>
      <c r="H1093">
        <v>30</v>
      </c>
      <c r="I1093">
        <f>EmpresaUsa[[#This Row],[PRECIO]]*EmpresaUsa[[#This Row],[CANTIDADSOLICITADA]]</f>
        <v>546</v>
      </c>
      <c r="J1093" t="s">
        <v>204</v>
      </c>
      <c r="K1093" t="s">
        <v>211</v>
      </c>
    </row>
    <row r="1094" spans="1:11" x14ac:dyDescent="0.35">
      <c r="A1094">
        <v>10663</v>
      </c>
      <c r="B1094" t="s">
        <v>73</v>
      </c>
      <c r="C1094" s="1">
        <v>35683</v>
      </c>
      <c r="D1094" t="s">
        <v>142</v>
      </c>
      <c r="E1094" t="s">
        <v>17</v>
      </c>
      <c r="F1094" t="s">
        <v>19</v>
      </c>
      <c r="G1094">
        <v>68.900000000000006</v>
      </c>
      <c r="H1094">
        <v>20</v>
      </c>
      <c r="I1094">
        <f>EmpresaUsa[[#This Row],[PRECIO]]*EmpresaUsa[[#This Row],[CANTIDADSOLICITADA]]</f>
        <v>1378</v>
      </c>
      <c r="J1094" t="s">
        <v>204</v>
      </c>
      <c r="K1094" t="s">
        <v>212</v>
      </c>
    </row>
    <row r="1095" spans="1:11" x14ac:dyDescent="0.35">
      <c r="A1095">
        <v>10664</v>
      </c>
      <c r="B1095" t="s">
        <v>55</v>
      </c>
      <c r="C1095" s="1">
        <v>35683</v>
      </c>
      <c r="D1095" t="s">
        <v>139</v>
      </c>
      <c r="E1095" t="s">
        <v>22</v>
      </c>
      <c r="F1095" t="s">
        <v>87</v>
      </c>
      <c r="G1095">
        <v>40.299999999999997</v>
      </c>
      <c r="H1095">
        <v>24</v>
      </c>
      <c r="I1095">
        <f>EmpresaUsa[[#This Row],[PRECIO]]*EmpresaUsa[[#This Row],[CANTIDADSOLICITADA]]</f>
        <v>967.19999999999993</v>
      </c>
      <c r="J1095" t="s">
        <v>196</v>
      </c>
      <c r="K1095" t="s">
        <v>213</v>
      </c>
    </row>
    <row r="1096" spans="1:11" x14ac:dyDescent="0.35">
      <c r="A1096">
        <v>10664</v>
      </c>
      <c r="B1096" t="s">
        <v>55</v>
      </c>
      <c r="C1096" s="1">
        <v>35683</v>
      </c>
      <c r="D1096" t="s">
        <v>139</v>
      </c>
      <c r="E1096" t="s">
        <v>12</v>
      </c>
      <c r="F1096" t="s">
        <v>70</v>
      </c>
      <c r="G1096">
        <v>49.4</v>
      </c>
      <c r="H1096">
        <v>12</v>
      </c>
      <c r="I1096">
        <f>EmpresaUsa[[#This Row],[PRECIO]]*EmpresaUsa[[#This Row],[CANTIDADSOLICITADA]]</f>
        <v>592.79999999999995</v>
      </c>
      <c r="J1096" t="s">
        <v>201</v>
      </c>
      <c r="K1096" t="s">
        <v>214</v>
      </c>
    </row>
    <row r="1097" spans="1:11" x14ac:dyDescent="0.35">
      <c r="A1097">
        <v>10664</v>
      </c>
      <c r="B1097" t="s">
        <v>55</v>
      </c>
      <c r="C1097" s="1">
        <v>35683</v>
      </c>
      <c r="D1097" t="s">
        <v>139</v>
      </c>
      <c r="E1097" t="s">
        <v>24</v>
      </c>
      <c r="F1097" t="s">
        <v>25</v>
      </c>
      <c r="G1097">
        <v>27.364999999999998</v>
      </c>
      <c r="H1097">
        <v>15</v>
      </c>
      <c r="I1097">
        <f>EmpresaUsa[[#This Row],[PRECIO]]*EmpresaUsa[[#This Row],[CANTIDADSOLICITADA]]</f>
        <v>410.47499999999997</v>
      </c>
      <c r="J1097" t="s">
        <v>201</v>
      </c>
      <c r="K1097" t="s">
        <v>215</v>
      </c>
    </row>
    <row r="1098" spans="1:11" x14ac:dyDescent="0.35">
      <c r="A1098">
        <v>10665</v>
      </c>
      <c r="B1098" t="s">
        <v>55</v>
      </c>
      <c r="C1098" s="1">
        <v>35684</v>
      </c>
      <c r="D1098" t="s">
        <v>125</v>
      </c>
      <c r="E1098" t="s">
        <v>17</v>
      </c>
      <c r="F1098" t="s">
        <v>19</v>
      </c>
      <c r="G1098">
        <v>68.900000000000006</v>
      </c>
      <c r="H1098">
        <v>20</v>
      </c>
      <c r="I1098">
        <f>EmpresaUsa[[#This Row],[PRECIO]]*EmpresaUsa[[#This Row],[CANTIDADSOLICITADA]]</f>
        <v>1378</v>
      </c>
      <c r="J1098" t="s">
        <v>194</v>
      </c>
      <c r="K1098" t="s">
        <v>216</v>
      </c>
    </row>
    <row r="1099" spans="1:11" x14ac:dyDescent="0.35">
      <c r="A1099">
        <v>10665</v>
      </c>
      <c r="B1099" t="s">
        <v>55</v>
      </c>
      <c r="C1099" s="1">
        <v>35684</v>
      </c>
      <c r="D1099" t="s">
        <v>125</v>
      </c>
      <c r="E1099" t="s">
        <v>10</v>
      </c>
      <c r="F1099" t="s">
        <v>49</v>
      </c>
      <c r="G1099">
        <v>71.5</v>
      </c>
      <c r="H1099">
        <v>1</v>
      </c>
      <c r="I1099">
        <f>EmpresaUsa[[#This Row],[PRECIO]]*EmpresaUsa[[#This Row],[CANTIDADSOLICITADA]]</f>
        <v>71.5</v>
      </c>
      <c r="J1099" t="s">
        <v>199</v>
      </c>
      <c r="K1099" t="s">
        <v>217</v>
      </c>
    </row>
    <row r="1100" spans="1:11" x14ac:dyDescent="0.35">
      <c r="A1100">
        <v>10665</v>
      </c>
      <c r="B1100" t="s">
        <v>55</v>
      </c>
      <c r="C1100" s="1">
        <v>35684</v>
      </c>
      <c r="D1100" t="s">
        <v>125</v>
      </c>
      <c r="E1100" t="s">
        <v>36</v>
      </c>
      <c r="F1100" t="s">
        <v>80</v>
      </c>
      <c r="G1100">
        <v>23.4</v>
      </c>
      <c r="H1100">
        <v>10</v>
      </c>
      <c r="I1100">
        <f>EmpresaUsa[[#This Row],[PRECIO]]*EmpresaUsa[[#This Row],[CANTIDADSOLICITADA]]</f>
        <v>234</v>
      </c>
      <c r="J1100" t="s">
        <v>194</v>
      </c>
      <c r="K1100" t="s">
        <v>218</v>
      </c>
    </row>
    <row r="1101" spans="1:11" x14ac:dyDescent="0.35">
      <c r="A1101">
        <v>10666</v>
      </c>
      <c r="B1101" t="s">
        <v>112</v>
      </c>
      <c r="C1101" s="1">
        <v>35685</v>
      </c>
      <c r="D1101" t="s">
        <v>45</v>
      </c>
      <c r="E1101" t="s">
        <v>41</v>
      </c>
      <c r="F1101" t="s">
        <v>82</v>
      </c>
      <c r="G1101">
        <v>160.92699999999999</v>
      </c>
      <c r="H1101">
        <v>36</v>
      </c>
      <c r="I1101">
        <f>EmpresaUsa[[#This Row],[PRECIO]]*EmpresaUsa[[#This Row],[CANTIDADSOLICITADA]]</f>
        <v>5793.3719999999994</v>
      </c>
      <c r="J1101" t="s">
        <v>196</v>
      </c>
      <c r="K1101" t="s">
        <v>219</v>
      </c>
    </row>
    <row r="1102" spans="1:11" x14ac:dyDescent="0.35">
      <c r="A1102">
        <v>10666</v>
      </c>
      <c r="B1102" t="s">
        <v>112</v>
      </c>
      <c r="C1102" s="1">
        <v>35685</v>
      </c>
      <c r="D1102" t="s">
        <v>45</v>
      </c>
      <c r="E1102" t="s">
        <v>24</v>
      </c>
      <c r="F1102" t="s">
        <v>25</v>
      </c>
      <c r="G1102">
        <v>27.364999999999998</v>
      </c>
      <c r="H1102">
        <v>10</v>
      </c>
      <c r="I1102">
        <f>EmpresaUsa[[#This Row],[PRECIO]]*EmpresaUsa[[#This Row],[CANTIDADSOLICITADA]]</f>
        <v>273.64999999999998</v>
      </c>
      <c r="J1102" t="s">
        <v>196</v>
      </c>
      <c r="K1102" t="s">
        <v>220</v>
      </c>
    </row>
    <row r="1103" spans="1:11" x14ac:dyDescent="0.35">
      <c r="A1103">
        <v>10667</v>
      </c>
      <c r="B1103" t="s">
        <v>112</v>
      </c>
      <c r="C1103" s="1">
        <v>35685</v>
      </c>
      <c r="D1103" t="s">
        <v>56</v>
      </c>
      <c r="E1103" t="s">
        <v>10</v>
      </c>
      <c r="F1103" t="s">
        <v>119</v>
      </c>
      <c r="G1103">
        <v>46.8</v>
      </c>
      <c r="H1103">
        <v>45</v>
      </c>
      <c r="I1103">
        <f>EmpresaUsa[[#This Row],[PRECIO]]*EmpresaUsa[[#This Row],[CANTIDADSOLICITADA]]</f>
        <v>2106</v>
      </c>
      <c r="J1103" t="s">
        <v>199</v>
      </c>
      <c r="K1103" t="s">
        <v>221</v>
      </c>
    </row>
    <row r="1104" spans="1:11" x14ac:dyDescent="0.35">
      <c r="A1104">
        <v>10667</v>
      </c>
      <c r="B1104" t="s">
        <v>112</v>
      </c>
      <c r="C1104" s="1">
        <v>35685</v>
      </c>
      <c r="D1104" t="s">
        <v>56</v>
      </c>
      <c r="E1104" t="s">
        <v>10</v>
      </c>
      <c r="F1104" t="s">
        <v>88</v>
      </c>
      <c r="G1104">
        <v>27.95</v>
      </c>
      <c r="H1104">
        <v>14</v>
      </c>
      <c r="I1104">
        <f>EmpresaUsa[[#This Row],[PRECIO]]*EmpresaUsa[[#This Row],[CANTIDADSOLICITADA]]</f>
        <v>391.3</v>
      </c>
      <c r="J1104" t="s">
        <v>196</v>
      </c>
      <c r="K1104" t="s">
        <v>222</v>
      </c>
    </row>
    <row r="1105" spans="1:11" x14ac:dyDescent="0.35">
      <c r="A1105">
        <v>10668</v>
      </c>
      <c r="B1105" t="s">
        <v>55</v>
      </c>
      <c r="C1105" s="1">
        <v>35688</v>
      </c>
      <c r="D1105" t="s">
        <v>122</v>
      </c>
      <c r="E1105" t="s">
        <v>10</v>
      </c>
      <c r="F1105" t="s">
        <v>35</v>
      </c>
      <c r="G1105">
        <v>16.25</v>
      </c>
      <c r="H1105">
        <v>8</v>
      </c>
      <c r="I1105">
        <f>EmpresaUsa[[#This Row],[PRECIO]]*EmpresaUsa[[#This Row],[CANTIDADSOLICITADA]]</f>
        <v>130</v>
      </c>
      <c r="J1105" t="s">
        <v>209</v>
      </c>
      <c r="K1105" t="s">
        <v>223</v>
      </c>
    </row>
    <row r="1106" spans="1:11" x14ac:dyDescent="0.35">
      <c r="A1106">
        <v>10668</v>
      </c>
      <c r="B1106" t="s">
        <v>55</v>
      </c>
      <c r="C1106" s="1">
        <v>35688</v>
      </c>
      <c r="D1106" t="s">
        <v>122</v>
      </c>
      <c r="E1106" t="s">
        <v>41</v>
      </c>
      <c r="F1106" t="s">
        <v>42</v>
      </c>
      <c r="G1106">
        <v>31.2</v>
      </c>
      <c r="H1106">
        <v>4</v>
      </c>
      <c r="I1106">
        <f>EmpresaUsa[[#This Row],[PRECIO]]*EmpresaUsa[[#This Row],[CANTIDADSOLICITADA]]</f>
        <v>124.8</v>
      </c>
      <c r="J1106" t="s">
        <v>201</v>
      </c>
      <c r="K1106" t="s">
        <v>224</v>
      </c>
    </row>
    <row r="1107" spans="1:11" x14ac:dyDescent="0.35">
      <c r="A1107">
        <v>10668</v>
      </c>
      <c r="B1107" t="s">
        <v>55</v>
      </c>
      <c r="C1107" s="1">
        <v>35688</v>
      </c>
      <c r="D1107" t="s">
        <v>122</v>
      </c>
      <c r="E1107" t="s">
        <v>12</v>
      </c>
      <c r="F1107" t="s">
        <v>115</v>
      </c>
      <c r="G1107">
        <v>43.225000000000001</v>
      </c>
      <c r="H1107">
        <v>15</v>
      </c>
      <c r="I1107">
        <f>EmpresaUsa[[#This Row],[PRECIO]]*EmpresaUsa[[#This Row],[CANTIDADSOLICITADA]]</f>
        <v>648.375</v>
      </c>
      <c r="J1107" t="s">
        <v>199</v>
      </c>
      <c r="K1107" t="s">
        <v>225</v>
      </c>
    </row>
    <row r="1108" spans="1:11" x14ac:dyDescent="0.35">
      <c r="A1108">
        <v>10669</v>
      </c>
      <c r="B1108" t="s">
        <v>73</v>
      </c>
      <c r="C1108" s="1">
        <v>35688</v>
      </c>
      <c r="D1108" t="s">
        <v>147</v>
      </c>
      <c r="E1108" t="s">
        <v>22</v>
      </c>
      <c r="F1108" t="s">
        <v>48</v>
      </c>
      <c r="G1108">
        <v>24.7</v>
      </c>
      <c r="H1108">
        <v>30</v>
      </c>
      <c r="I1108">
        <f>EmpresaUsa[[#This Row],[PRECIO]]*EmpresaUsa[[#This Row],[CANTIDADSOLICITADA]]</f>
        <v>741</v>
      </c>
      <c r="J1108" t="s">
        <v>194</v>
      </c>
      <c r="K1108" t="s">
        <v>226</v>
      </c>
    </row>
    <row r="1109" spans="1:11" x14ac:dyDescent="0.35">
      <c r="A1109">
        <v>10670</v>
      </c>
      <c r="B1109" t="s">
        <v>20</v>
      </c>
      <c r="C1109" s="1">
        <v>35689</v>
      </c>
      <c r="D1109" t="s">
        <v>78</v>
      </c>
      <c r="E1109" t="s">
        <v>12</v>
      </c>
      <c r="F1109" t="s">
        <v>146</v>
      </c>
      <c r="G1109">
        <v>11.7</v>
      </c>
      <c r="H1109">
        <v>32</v>
      </c>
      <c r="I1109">
        <f>EmpresaUsa[[#This Row],[PRECIO]]*EmpresaUsa[[#This Row],[CANTIDADSOLICITADA]]</f>
        <v>374.4</v>
      </c>
      <c r="J1109" t="s">
        <v>194</v>
      </c>
      <c r="K1109" t="s">
        <v>195</v>
      </c>
    </row>
    <row r="1110" spans="1:11" x14ac:dyDescent="0.35">
      <c r="A1110">
        <v>10670</v>
      </c>
      <c r="B1110" t="s">
        <v>20</v>
      </c>
      <c r="C1110" s="1">
        <v>35689</v>
      </c>
      <c r="D1110" t="s">
        <v>78</v>
      </c>
      <c r="E1110" t="s">
        <v>22</v>
      </c>
      <c r="F1110" t="s">
        <v>108</v>
      </c>
      <c r="G1110">
        <v>15.6</v>
      </c>
      <c r="H1110">
        <v>60</v>
      </c>
      <c r="I1110">
        <f>EmpresaUsa[[#This Row],[PRECIO]]*EmpresaUsa[[#This Row],[CANTIDADSOLICITADA]]</f>
        <v>936</v>
      </c>
      <c r="J1110" t="s">
        <v>196</v>
      </c>
      <c r="K1110" t="s">
        <v>197</v>
      </c>
    </row>
    <row r="1111" spans="1:11" x14ac:dyDescent="0.35">
      <c r="A1111">
        <v>10670</v>
      </c>
      <c r="B1111" t="s">
        <v>20</v>
      </c>
      <c r="C1111" s="1">
        <v>35689</v>
      </c>
      <c r="D1111" t="s">
        <v>78</v>
      </c>
      <c r="E1111" t="s">
        <v>36</v>
      </c>
      <c r="F1111" t="s">
        <v>104</v>
      </c>
      <c r="G1111">
        <v>18.2</v>
      </c>
      <c r="H1111">
        <v>25</v>
      </c>
      <c r="I1111">
        <f>EmpresaUsa[[#This Row],[PRECIO]]*EmpresaUsa[[#This Row],[CANTIDADSOLICITADA]]</f>
        <v>455</v>
      </c>
      <c r="J1111" t="s">
        <v>196</v>
      </c>
      <c r="K1111" t="s">
        <v>198</v>
      </c>
    </row>
    <row r="1112" spans="1:11" x14ac:dyDescent="0.35">
      <c r="A1112">
        <v>10670</v>
      </c>
      <c r="B1112" t="s">
        <v>20</v>
      </c>
      <c r="C1112" s="1">
        <v>35689</v>
      </c>
      <c r="D1112" t="s">
        <v>78</v>
      </c>
      <c r="E1112" t="s">
        <v>22</v>
      </c>
      <c r="F1112" t="s">
        <v>97</v>
      </c>
      <c r="G1112">
        <v>19.5</v>
      </c>
      <c r="H1112">
        <v>50</v>
      </c>
      <c r="I1112">
        <f>EmpresaUsa[[#This Row],[PRECIO]]*EmpresaUsa[[#This Row],[CANTIDADSOLICITADA]]</f>
        <v>975</v>
      </c>
      <c r="J1112" t="s">
        <v>199</v>
      </c>
      <c r="K1112" t="s">
        <v>200</v>
      </c>
    </row>
    <row r="1113" spans="1:11" x14ac:dyDescent="0.35">
      <c r="A1113">
        <v>10670</v>
      </c>
      <c r="B1113" t="s">
        <v>20</v>
      </c>
      <c r="C1113" s="1">
        <v>35689</v>
      </c>
      <c r="D1113" t="s">
        <v>78</v>
      </c>
      <c r="E1113" t="s">
        <v>36</v>
      </c>
      <c r="F1113" t="s">
        <v>99</v>
      </c>
      <c r="G1113">
        <v>10.074999999999999</v>
      </c>
      <c r="H1113">
        <v>25</v>
      </c>
      <c r="I1113">
        <f>EmpresaUsa[[#This Row],[PRECIO]]*EmpresaUsa[[#This Row],[CANTIDADSOLICITADA]]</f>
        <v>251.87499999999997</v>
      </c>
      <c r="J1113" t="s">
        <v>201</v>
      </c>
      <c r="K1113" t="s">
        <v>202</v>
      </c>
    </row>
    <row r="1114" spans="1:11" x14ac:dyDescent="0.35">
      <c r="A1114">
        <v>10671</v>
      </c>
      <c r="B1114" t="s">
        <v>55</v>
      </c>
      <c r="C1114" s="1">
        <v>35690</v>
      </c>
      <c r="D1114" t="s">
        <v>188</v>
      </c>
      <c r="E1114" t="s">
        <v>31</v>
      </c>
      <c r="F1114" t="s">
        <v>47</v>
      </c>
      <c r="G1114">
        <v>22.684999999999999</v>
      </c>
      <c r="H1114">
        <v>10</v>
      </c>
      <c r="I1114">
        <f>EmpresaUsa[[#This Row],[PRECIO]]*EmpresaUsa[[#This Row],[CANTIDADSOLICITADA]]</f>
        <v>226.85</v>
      </c>
      <c r="J1114" t="s">
        <v>196</v>
      </c>
      <c r="K1114" t="s">
        <v>203</v>
      </c>
    </row>
    <row r="1115" spans="1:11" x14ac:dyDescent="0.35">
      <c r="A1115">
        <v>10671</v>
      </c>
      <c r="B1115" t="s">
        <v>55</v>
      </c>
      <c r="C1115" s="1">
        <v>35690</v>
      </c>
      <c r="D1115" t="s">
        <v>188</v>
      </c>
      <c r="E1115" t="s">
        <v>31</v>
      </c>
      <c r="F1115" t="s">
        <v>63</v>
      </c>
      <c r="G1115">
        <v>64.09</v>
      </c>
      <c r="H1115">
        <v>10</v>
      </c>
      <c r="I1115">
        <f>EmpresaUsa[[#This Row],[PRECIO]]*EmpresaUsa[[#This Row],[CANTIDADSOLICITADA]]</f>
        <v>640.90000000000009</v>
      </c>
      <c r="J1115" t="s">
        <v>204</v>
      </c>
      <c r="K1115" t="s">
        <v>205</v>
      </c>
    </row>
    <row r="1116" spans="1:11" x14ac:dyDescent="0.35">
      <c r="A1116">
        <v>10671</v>
      </c>
      <c r="B1116" t="s">
        <v>55</v>
      </c>
      <c r="C1116" s="1">
        <v>35690</v>
      </c>
      <c r="D1116" t="s">
        <v>188</v>
      </c>
      <c r="E1116" t="s">
        <v>24</v>
      </c>
      <c r="F1116" t="s">
        <v>25</v>
      </c>
      <c r="G1116">
        <v>27.364999999999998</v>
      </c>
      <c r="H1116">
        <v>12</v>
      </c>
      <c r="I1116">
        <f>EmpresaUsa[[#This Row],[PRECIO]]*EmpresaUsa[[#This Row],[CANTIDADSOLICITADA]]</f>
        <v>328.38</v>
      </c>
      <c r="J1116" t="s">
        <v>196</v>
      </c>
      <c r="K1116" t="s">
        <v>206</v>
      </c>
    </row>
    <row r="1117" spans="1:11" x14ac:dyDescent="0.35">
      <c r="A1117">
        <v>10672</v>
      </c>
      <c r="B1117" t="s">
        <v>44</v>
      </c>
      <c r="C1117" s="1">
        <v>35690</v>
      </c>
      <c r="D1117" t="s">
        <v>94</v>
      </c>
      <c r="E1117" t="s">
        <v>36</v>
      </c>
      <c r="F1117" t="s">
        <v>140</v>
      </c>
      <c r="G1117">
        <v>342.55</v>
      </c>
      <c r="H1117">
        <v>15</v>
      </c>
      <c r="I1117">
        <f>EmpresaUsa[[#This Row],[PRECIO]]*EmpresaUsa[[#This Row],[CANTIDADSOLICITADA]]</f>
        <v>5138.25</v>
      </c>
      <c r="J1117" t="s">
        <v>196</v>
      </c>
      <c r="K1117" t="s">
        <v>207</v>
      </c>
    </row>
    <row r="1118" spans="1:11" x14ac:dyDescent="0.35">
      <c r="A1118">
        <v>10672</v>
      </c>
      <c r="B1118" t="s">
        <v>44</v>
      </c>
      <c r="C1118" s="1">
        <v>35690</v>
      </c>
      <c r="D1118" t="s">
        <v>94</v>
      </c>
      <c r="E1118" t="s">
        <v>10</v>
      </c>
      <c r="F1118" t="s">
        <v>88</v>
      </c>
      <c r="G1118">
        <v>27.95</v>
      </c>
      <c r="H1118">
        <v>12</v>
      </c>
      <c r="I1118">
        <f>EmpresaUsa[[#This Row],[PRECIO]]*EmpresaUsa[[#This Row],[CANTIDADSOLICITADA]]</f>
        <v>335.4</v>
      </c>
      <c r="J1118" t="s">
        <v>201</v>
      </c>
      <c r="K1118" t="s">
        <v>208</v>
      </c>
    </row>
    <row r="1119" spans="1:11" x14ac:dyDescent="0.35">
      <c r="A1119">
        <v>10673</v>
      </c>
      <c r="B1119" t="s">
        <v>73</v>
      </c>
      <c r="C1119" s="1">
        <v>35691</v>
      </c>
      <c r="D1119" t="s">
        <v>185</v>
      </c>
      <c r="E1119" t="s">
        <v>31</v>
      </c>
      <c r="F1119" t="s">
        <v>47</v>
      </c>
      <c r="G1119">
        <v>22.684999999999999</v>
      </c>
      <c r="H1119">
        <v>3</v>
      </c>
      <c r="I1119">
        <f>EmpresaUsa[[#This Row],[PRECIO]]*EmpresaUsa[[#This Row],[CANTIDADSOLICITADA]]</f>
        <v>68.054999999999993</v>
      </c>
      <c r="J1119" t="s">
        <v>209</v>
      </c>
      <c r="K1119" t="s">
        <v>210</v>
      </c>
    </row>
    <row r="1120" spans="1:11" x14ac:dyDescent="0.35">
      <c r="A1120">
        <v>10673</v>
      </c>
      <c r="B1120" t="s">
        <v>73</v>
      </c>
      <c r="C1120" s="1">
        <v>35691</v>
      </c>
      <c r="D1120" t="s">
        <v>185</v>
      </c>
      <c r="E1120" t="s">
        <v>12</v>
      </c>
      <c r="F1120" t="s">
        <v>13</v>
      </c>
      <c r="G1120">
        <v>18.2</v>
      </c>
      <c r="H1120">
        <v>6</v>
      </c>
      <c r="I1120">
        <f>EmpresaUsa[[#This Row],[PRECIO]]*EmpresaUsa[[#This Row],[CANTIDADSOLICITADA]]</f>
        <v>109.19999999999999</v>
      </c>
      <c r="J1120" t="s">
        <v>204</v>
      </c>
      <c r="K1120" t="s">
        <v>211</v>
      </c>
    </row>
    <row r="1121" spans="1:11" x14ac:dyDescent="0.35">
      <c r="A1121">
        <v>10673</v>
      </c>
      <c r="B1121" t="s">
        <v>73</v>
      </c>
      <c r="C1121" s="1">
        <v>35691</v>
      </c>
      <c r="D1121" t="s">
        <v>185</v>
      </c>
      <c r="E1121" t="s">
        <v>36</v>
      </c>
      <c r="F1121" t="s">
        <v>84</v>
      </c>
      <c r="G1121">
        <v>59.8</v>
      </c>
      <c r="H1121">
        <v>6</v>
      </c>
      <c r="I1121">
        <f>EmpresaUsa[[#This Row],[PRECIO]]*EmpresaUsa[[#This Row],[CANTIDADSOLICITADA]]</f>
        <v>358.79999999999995</v>
      </c>
      <c r="J1121" t="s">
        <v>204</v>
      </c>
      <c r="K1121" t="s">
        <v>212</v>
      </c>
    </row>
    <row r="1122" spans="1:11" x14ac:dyDescent="0.35">
      <c r="A1122">
        <v>10674</v>
      </c>
      <c r="B1122" t="s">
        <v>20</v>
      </c>
      <c r="C1122" s="1">
        <v>35691</v>
      </c>
      <c r="D1122" t="s">
        <v>132</v>
      </c>
      <c r="E1122" t="s">
        <v>12</v>
      </c>
      <c r="F1122" t="s">
        <v>146</v>
      </c>
      <c r="G1122">
        <v>11.7</v>
      </c>
      <c r="H1122">
        <v>5</v>
      </c>
      <c r="I1122">
        <f>EmpresaUsa[[#This Row],[PRECIO]]*EmpresaUsa[[#This Row],[CANTIDADSOLICITADA]]</f>
        <v>58.5</v>
      </c>
      <c r="J1122" t="s">
        <v>196</v>
      </c>
      <c r="K1122" t="s">
        <v>213</v>
      </c>
    </row>
    <row r="1123" spans="1:11" x14ac:dyDescent="0.35">
      <c r="A1123">
        <v>10675</v>
      </c>
      <c r="B1123" t="s">
        <v>8</v>
      </c>
      <c r="C1123" s="1">
        <v>35692</v>
      </c>
      <c r="D1123" t="s">
        <v>78</v>
      </c>
      <c r="E1123" t="s">
        <v>17</v>
      </c>
      <c r="F1123" t="s">
        <v>18</v>
      </c>
      <c r="G1123">
        <v>30.225000000000001</v>
      </c>
      <c r="H1123">
        <v>30</v>
      </c>
      <c r="I1123">
        <f>EmpresaUsa[[#This Row],[PRECIO]]*EmpresaUsa[[#This Row],[CANTIDADSOLICITADA]]</f>
        <v>906.75</v>
      </c>
      <c r="J1123" t="s">
        <v>201</v>
      </c>
      <c r="K1123" t="s">
        <v>214</v>
      </c>
    </row>
    <row r="1124" spans="1:11" x14ac:dyDescent="0.35">
      <c r="A1124">
        <v>10675</v>
      </c>
      <c r="B1124" t="s">
        <v>8</v>
      </c>
      <c r="C1124" s="1">
        <v>35692</v>
      </c>
      <c r="D1124" t="s">
        <v>78</v>
      </c>
      <c r="E1124" t="s">
        <v>41</v>
      </c>
      <c r="F1124" t="s">
        <v>51</v>
      </c>
      <c r="G1124">
        <v>42.64</v>
      </c>
      <c r="H1124">
        <v>10</v>
      </c>
      <c r="I1124">
        <f>EmpresaUsa[[#This Row],[PRECIO]]*EmpresaUsa[[#This Row],[CANTIDADSOLICITADA]]</f>
        <v>426.4</v>
      </c>
      <c r="J1124" t="s">
        <v>201</v>
      </c>
      <c r="K1124" t="s">
        <v>215</v>
      </c>
    </row>
    <row r="1125" spans="1:11" x14ac:dyDescent="0.35">
      <c r="A1125">
        <v>10675</v>
      </c>
      <c r="B1125" t="s">
        <v>8</v>
      </c>
      <c r="C1125" s="1">
        <v>35692</v>
      </c>
      <c r="D1125" t="s">
        <v>78</v>
      </c>
      <c r="E1125" t="s">
        <v>22</v>
      </c>
      <c r="F1125" t="s">
        <v>131</v>
      </c>
      <c r="G1125">
        <v>17.225000000000001</v>
      </c>
      <c r="H1125">
        <v>30</v>
      </c>
      <c r="I1125">
        <f>EmpresaUsa[[#This Row],[PRECIO]]*EmpresaUsa[[#This Row],[CANTIDADSOLICITADA]]</f>
        <v>516.75</v>
      </c>
      <c r="J1125" t="s">
        <v>194</v>
      </c>
      <c r="K1125" t="s">
        <v>216</v>
      </c>
    </row>
    <row r="1126" spans="1:11" x14ac:dyDescent="0.35">
      <c r="A1126">
        <v>10676</v>
      </c>
      <c r="B1126" t="s">
        <v>73</v>
      </c>
      <c r="C1126" s="1">
        <v>35695</v>
      </c>
      <c r="D1126" t="s">
        <v>90</v>
      </c>
      <c r="E1126" t="s">
        <v>22</v>
      </c>
      <c r="F1126" t="s">
        <v>87</v>
      </c>
      <c r="G1126">
        <v>40.299999999999997</v>
      </c>
      <c r="H1126">
        <v>2</v>
      </c>
      <c r="I1126">
        <f>EmpresaUsa[[#This Row],[PRECIO]]*EmpresaUsa[[#This Row],[CANTIDADSOLICITADA]]</f>
        <v>80.599999999999994</v>
      </c>
      <c r="J1126" t="s">
        <v>199</v>
      </c>
      <c r="K1126" t="s">
        <v>217</v>
      </c>
    </row>
    <row r="1127" spans="1:11" x14ac:dyDescent="0.35">
      <c r="A1127">
        <v>10676</v>
      </c>
      <c r="B1127" t="s">
        <v>73</v>
      </c>
      <c r="C1127" s="1">
        <v>35695</v>
      </c>
      <c r="D1127" t="s">
        <v>90</v>
      </c>
      <c r="E1127" t="s">
        <v>31</v>
      </c>
      <c r="F1127" t="s">
        <v>101</v>
      </c>
      <c r="G1127">
        <v>11.96</v>
      </c>
      <c r="H1127">
        <v>7</v>
      </c>
      <c r="I1127">
        <f>EmpresaUsa[[#This Row],[PRECIO]]*EmpresaUsa[[#This Row],[CANTIDADSOLICITADA]]</f>
        <v>83.72</v>
      </c>
      <c r="J1127" t="s">
        <v>194</v>
      </c>
      <c r="K1127" t="s">
        <v>218</v>
      </c>
    </row>
    <row r="1128" spans="1:11" x14ac:dyDescent="0.35">
      <c r="A1128">
        <v>10676</v>
      </c>
      <c r="B1128" t="s">
        <v>73</v>
      </c>
      <c r="C1128" s="1">
        <v>35695</v>
      </c>
      <c r="D1128" t="s">
        <v>90</v>
      </c>
      <c r="E1128" t="s">
        <v>24</v>
      </c>
      <c r="F1128" t="s">
        <v>95</v>
      </c>
      <c r="G1128">
        <v>25.285</v>
      </c>
      <c r="H1128">
        <v>21</v>
      </c>
      <c r="I1128">
        <f>EmpresaUsa[[#This Row],[PRECIO]]*EmpresaUsa[[#This Row],[CANTIDADSOLICITADA]]</f>
        <v>530.98500000000001</v>
      </c>
      <c r="J1128" t="s">
        <v>196</v>
      </c>
      <c r="K1128" t="s">
        <v>219</v>
      </c>
    </row>
    <row r="1129" spans="1:11" x14ac:dyDescent="0.35">
      <c r="A1129">
        <v>10677</v>
      </c>
      <c r="B1129" t="s">
        <v>55</v>
      </c>
      <c r="C1129" s="1">
        <v>35695</v>
      </c>
      <c r="D1129" t="s">
        <v>157</v>
      </c>
      <c r="E1129" t="s">
        <v>31</v>
      </c>
      <c r="F1129" t="s">
        <v>141</v>
      </c>
      <c r="G1129">
        <v>40.598999999999997</v>
      </c>
      <c r="H1129">
        <v>30</v>
      </c>
      <c r="I1129">
        <f>EmpresaUsa[[#This Row],[PRECIO]]*EmpresaUsa[[#This Row],[CANTIDADSOLICITADA]]</f>
        <v>1217.9699999999998</v>
      </c>
      <c r="J1129" t="s">
        <v>196</v>
      </c>
      <c r="K1129" t="s">
        <v>220</v>
      </c>
    </row>
    <row r="1130" spans="1:11" x14ac:dyDescent="0.35">
      <c r="A1130">
        <v>10677</v>
      </c>
      <c r="B1130" t="s">
        <v>55</v>
      </c>
      <c r="C1130" s="1">
        <v>35695</v>
      </c>
      <c r="D1130" t="s">
        <v>157</v>
      </c>
      <c r="E1130" t="s">
        <v>10</v>
      </c>
      <c r="F1130" t="s">
        <v>33</v>
      </c>
      <c r="G1130">
        <v>3.25</v>
      </c>
      <c r="H1130">
        <v>8</v>
      </c>
      <c r="I1130">
        <f>EmpresaUsa[[#This Row],[PRECIO]]*EmpresaUsa[[#This Row],[CANTIDADSOLICITADA]]</f>
        <v>26</v>
      </c>
      <c r="J1130" t="s">
        <v>199</v>
      </c>
      <c r="K1130" t="s">
        <v>221</v>
      </c>
    </row>
    <row r="1131" spans="1:11" x14ac:dyDescent="0.35">
      <c r="A1131">
        <v>10678</v>
      </c>
      <c r="B1131" t="s">
        <v>112</v>
      </c>
      <c r="C1131" s="1">
        <v>35696</v>
      </c>
      <c r="D1131" t="s">
        <v>137</v>
      </c>
      <c r="E1131" t="s">
        <v>10</v>
      </c>
      <c r="F1131" t="s">
        <v>77</v>
      </c>
      <c r="G1131">
        <v>49.4</v>
      </c>
      <c r="H1131">
        <v>100</v>
      </c>
      <c r="I1131">
        <f>EmpresaUsa[[#This Row],[PRECIO]]*EmpresaUsa[[#This Row],[CANTIDADSOLICITADA]]</f>
        <v>4940</v>
      </c>
      <c r="J1131" t="s">
        <v>196</v>
      </c>
      <c r="K1131" t="s">
        <v>222</v>
      </c>
    </row>
    <row r="1132" spans="1:11" x14ac:dyDescent="0.35">
      <c r="A1132">
        <v>10678</v>
      </c>
      <c r="B1132" t="s">
        <v>112</v>
      </c>
      <c r="C1132" s="1">
        <v>35696</v>
      </c>
      <c r="D1132" t="s">
        <v>137</v>
      </c>
      <c r="E1132" t="s">
        <v>10</v>
      </c>
      <c r="F1132" t="s">
        <v>33</v>
      </c>
      <c r="G1132">
        <v>3.25</v>
      </c>
      <c r="H1132">
        <v>30</v>
      </c>
      <c r="I1132">
        <f>EmpresaUsa[[#This Row],[PRECIO]]*EmpresaUsa[[#This Row],[CANTIDADSOLICITADA]]</f>
        <v>97.5</v>
      </c>
      <c r="J1132" t="s">
        <v>209</v>
      </c>
      <c r="K1132" t="s">
        <v>223</v>
      </c>
    </row>
    <row r="1133" spans="1:11" x14ac:dyDescent="0.35">
      <c r="A1133">
        <v>10678</v>
      </c>
      <c r="B1133" t="s">
        <v>112</v>
      </c>
      <c r="C1133" s="1">
        <v>35696</v>
      </c>
      <c r="D1133" t="s">
        <v>137</v>
      </c>
      <c r="E1133" t="s">
        <v>22</v>
      </c>
      <c r="F1133" t="s">
        <v>23</v>
      </c>
      <c r="G1133">
        <v>12.545</v>
      </c>
      <c r="H1133">
        <v>120</v>
      </c>
      <c r="I1133">
        <f>EmpresaUsa[[#This Row],[PRECIO]]*EmpresaUsa[[#This Row],[CANTIDADSOLICITADA]]</f>
        <v>1505.4</v>
      </c>
      <c r="J1133" t="s">
        <v>201</v>
      </c>
      <c r="K1133" t="s">
        <v>224</v>
      </c>
    </row>
    <row r="1134" spans="1:11" x14ac:dyDescent="0.35">
      <c r="A1134">
        <v>10678</v>
      </c>
      <c r="B1134" t="s">
        <v>112</v>
      </c>
      <c r="C1134" s="1">
        <v>35696</v>
      </c>
      <c r="D1134" t="s">
        <v>137</v>
      </c>
      <c r="E1134" t="s">
        <v>41</v>
      </c>
      <c r="F1134" t="s">
        <v>110</v>
      </c>
      <c r="G1134">
        <v>9.6850000000000005</v>
      </c>
      <c r="H1134">
        <v>30</v>
      </c>
      <c r="I1134">
        <f>EmpresaUsa[[#This Row],[PRECIO]]*EmpresaUsa[[#This Row],[CANTIDADSOLICITADA]]</f>
        <v>290.55</v>
      </c>
      <c r="J1134" t="s">
        <v>199</v>
      </c>
      <c r="K1134" t="s">
        <v>225</v>
      </c>
    </row>
    <row r="1135" spans="1:11" x14ac:dyDescent="0.35">
      <c r="A1135">
        <v>10679</v>
      </c>
      <c r="B1135" t="s">
        <v>67</v>
      </c>
      <c r="C1135" s="1">
        <v>35696</v>
      </c>
      <c r="D1135" t="s">
        <v>74</v>
      </c>
      <c r="E1135" t="s">
        <v>10</v>
      </c>
      <c r="F1135" t="s">
        <v>49</v>
      </c>
      <c r="G1135">
        <v>71.5</v>
      </c>
      <c r="H1135">
        <v>12</v>
      </c>
      <c r="I1135">
        <f>EmpresaUsa[[#This Row],[PRECIO]]*EmpresaUsa[[#This Row],[CANTIDADSOLICITADA]]</f>
        <v>858</v>
      </c>
      <c r="J1135" t="s">
        <v>194</v>
      </c>
      <c r="K1135" t="s">
        <v>226</v>
      </c>
    </row>
    <row r="1136" spans="1:11" x14ac:dyDescent="0.35">
      <c r="A1136">
        <v>10680</v>
      </c>
      <c r="B1136" t="s">
        <v>55</v>
      </c>
      <c r="C1136" s="1">
        <v>35697</v>
      </c>
      <c r="D1136" t="s">
        <v>124</v>
      </c>
      <c r="E1136" t="s">
        <v>31</v>
      </c>
      <c r="F1136" t="s">
        <v>47</v>
      </c>
      <c r="G1136">
        <v>22.684999999999999</v>
      </c>
      <c r="H1136">
        <v>50</v>
      </c>
      <c r="I1136">
        <f>EmpresaUsa[[#This Row],[PRECIO]]*EmpresaUsa[[#This Row],[CANTIDADSOLICITADA]]</f>
        <v>1134.25</v>
      </c>
      <c r="J1136" t="s">
        <v>194</v>
      </c>
      <c r="K1136" t="s">
        <v>195</v>
      </c>
    </row>
    <row r="1137" spans="1:11" x14ac:dyDescent="0.35">
      <c r="A1137">
        <v>10680</v>
      </c>
      <c r="B1137" t="s">
        <v>55</v>
      </c>
      <c r="C1137" s="1">
        <v>35697</v>
      </c>
      <c r="D1137" t="s">
        <v>124</v>
      </c>
      <c r="E1137" t="s">
        <v>10</v>
      </c>
      <c r="F1137" t="s">
        <v>35</v>
      </c>
      <c r="G1137">
        <v>16.25</v>
      </c>
      <c r="H1137">
        <v>20</v>
      </c>
      <c r="I1137">
        <f>EmpresaUsa[[#This Row],[PRECIO]]*EmpresaUsa[[#This Row],[CANTIDADSOLICITADA]]</f>
        <v>325</v>
      </c>
      <c r="J1137" t="s">
        <v>196</v>
      </c>
      <c r="K1137" t="s">
        <v>197</v>
      </c>
    </row>
    <row r="1138" spans="1:11" x14ac:dyDescent="0.35">
      <c r="A1138">
        <v>10680</v>
      </c>
      <c r="B1138" t="s">
        <v>55</v>
      </c>
      <c r="C1138" s="1">
        <v>35697</v>
      </c>
      <c r="D1138" t="s">
        <v>124</v>
      </c>
      <c r="E1138" t="s">
        <v>12</v>
      </c>
      <c r="F1138" t="s">
        <v>13</v>
      </c>
      <c r="G1138">
        <v>18.2</v>
      </c>
      <c r="H1138">
        <v>40</v>
      </c>
      <c r="I1138">
        <f>EmpresaUsa[[#This Row],[PRECIO]]*EmpresaUsa[[#This Row],[CANTIDADSOLICITADA]]</f>
        <v>728</v>
      </c>
      <c r="J1138" t="s">
        <v>196</v>
      </c>
      <c r="K1138" t="s">
        <v>198</v>
      </c>
    </row>
    <row r="1139" spans="1:11" x14ac:dyDescent="0.35">
      <c r="A1139">
        <v>10681</v>
      </c>
      <c r="B1139" t="s">
        <v>26</v>
      </c>
      <c r="C1139" s="1">
        <v>35698</v>
      </c>
      <c r="D1139" t="s">
        <v>181</v>
      </c>
      <c r="E1139" t="s">
        <v>31</v>
      </c>
      <c r="F1139" t="s">
        <v>101</v>
      </c>
      <c r="G1139">
        <v>11.96</v>
      </c>
      <c r="H1139">
        <v>30</v>
      </c>
      <c r="I1139">
        <f>EmpresaUsa[[#This Row],[PRECIO]]*EmpresaUsa[[#This Row],[CANTIDADSOLICITADA]]</f>
        <v>358.8</v>
      </c>
      <c r="J1139" t="s">
        <v>199</v>
      </c>
      <c r="K1139" t="s">
        <v>200</v>
      </c>
    </row>
    <row r="1140" spans="1:11" x14ac:dyDescent="0.35">
      <c r="A1140">
        <v>10681</v>
      </c>
      <c r="B1140" t="s">
        <v>26</v>
      </c>
      <c r="C1140" s="1">
        <v>35698</v>
      </c>
      <c r="D1140" t="s">
        <v>181</v>
      </c>
      <c r="E1140" t="s">
        <v>31</v>
      </c>
      <c r="F1140" t="s">
        <v>60</v>
      </c>
      <c r="G1140">
        <v>13</v>
      </c>
      <c r="H1140">
        <v>12</v>
      </c>
      <c r="I1140">
        <f>EmpresaUsa[[#This Row],[PRECIO]]*EmpresaUsa[[#This Row],[CANTIDADSOLICITADA]]</f>
        <v>156</v>
      </c>
      <c r="J1140" t="s">
        <v>201</v>
      </c>
      <c r="K1140" t="s">
        <v>202</v>
      </c>
    </row>
    <row r="1141" spans="1:11" x14ac:dyDescent="0.35">
      <c r="A1141">
        <v>10681</v>
      </c>
      <c r="B1141" t="s">
        <v>26</v>
      </c>
      <c r="C1141" s="1">
        <v>35698</v>
      </c>
      <c r="D1141" t="s">
        <v>181</v>
      </c>
      <c r="E1141" t="s">
        <v>12</v>
      </c>
      <c r="F1141" t="s">
        <v>115</v>
      </c>
      <c r="G1141">
        <v>43.225000000000001</v>
      </c>
      <c r="H1141">
        <v>28</v>
      </c>
      <c r="I1141">
        <f>EmpresaUsa[[#This Row],[PRECIO]]*EmpresaUsa[[#This Row],[CANTIDADSOLICITADA]]</f>
        <v>1210.3</v>
      </c>
      <c r="J1141" t="s">
        <v>196</v>
      </c>
      <c r="K1141" t="s">
        <v>203</v>
      </c>
    </row>
    <row r="1142" spans="1:11" x14ac:dyDescent="0.35">
      <c r="A1142">
        <v>10682</v>
      </c>
      <c r="B1142" t="s">
        <v>26</v>
      </c>
      <c r="C1142" s="1">
        <v>35698</v>
      </c>
      <c r="D1142" t="s">
        <v>157</v>
      </c>
      <c r="E1142" t="s">
        <v>10</v>
      </c>
      <c r="F1142" t="s">
        <v>33</v>
      </c>
      <c r="G1142">
        <v>3.25</v>
      </c>
      <c r="H1142">
        <v>30</v>
      </c>
      <c r="I1142">
        <f>EmpresaUsa[[#This Row],[PRECIO]]*EmpresaUsa[[#This Row],[CANTIDADSOLICITADA]]</f>
        <v>97.5</v>
      </c>
      <c r="J1142" t="s">
        <v>204</v>
      </c>
      <c r="K1142" t="s">
        <v>205</v>
      </c>
    </row>
    <row r="1143" spans="1:11" x14ac:dyDescent="0.35">
      <c r="A1143">
        <v>10682</v>
      </c>
      <c r="B1143" t="s">
        <v>26</v>
      </c>
      <c r="C1143" s="1">
        <v>35698</v>
      </c>
      <c r="D1143" t="s">
        <v>157</v>
      </c>
      <c r="E1143" t="s">
        <v>24</v>
      </c>
      <c r="F1143" t="s">
        <v>121</v>
      </c>
      <c r="G1143">
        <v>22.1</v>
      </c>
      <c r="H1143">
        <v>4</v>
      </c>
      <c r="I1143">
        <f>EmpresaUsa[[#This Row],[PRECIO]]*EmpresaUsa[[#This Row],[CANTIDADSOLICITADA]]</f>
        <v>88.4</v>
      </c>
      <c r="J1143" t="s">
        <v>196</v>
      </c>
      <c r="K1143" t="s">
        <v>206</v>
      </c>
    </row>
    <row r="1144" spans="1:11" x14ac:dyDescent="0.35">
      <c r="A1144">
        <v>10682</v>
      </c>
      <c r="B1144" t="s">
        <v>26</v>
      </c>
      <c r="C1144" s="1">
        <v>35698</v>
      </c>
      <c r="D1144" t="s">
        <v>157</v>
      </c>
      <c r="E1144" t="s">
        <v>36</v>
      </c>
      <c r="F1144" t="s">
        <v>99</v>
      </c>
      <c r="G1144">
        <v>10.074999999999999</v>
      </c>
      <c r="H1144">
        <v>30</v>
      </c>
      <c r="I1144">
        <f>EmpresaUsa[[#This Row],[PRECIO]]*EmpresaUsa[[#This Row],[CANTIDADSOLICITADA]]</f>
        <v>302.25</v>
      </c>
      <c r="J1144" t="s">
        <v>196</v>
      </c>
      <c r="K1144" t="s">
        <v>207</v>
      </c>
    </row>
    <row r="1145" spans="1:11" x14ac:dyDescent="0.35">
      <c r="A1145">
        <v>10683</v>
      </c>
      <c r="B1145" t="s">
        <v>73</v>
      </c>
      <c r="C1145" s="1">
        <v>35699</v>
      </c>
      <c r="D1145" t="s">
        <v>130</v>
      </c>
      <c r="E1145" t="s">
        <v>12</v>
      </c>
      <c r="F1145" t="s">
        <v>134</v>
      </c>
      <c r="G1145">
        <v>9.1</v>
      </c>
      <c r="H1145">
        <v>9</v>
      </c>
      <c r="I1145">
        <f>EmpresaUsa[[#This Row],[PRECIO]]*EmpresaUsa[[#This Row],[CANTIDADSOLICITADA]]</f>
        <v>81.899999999999991</v>
      </c>
      <c r="J1145" t="s">
        <v>201</v>
      </c>
      <c r="K1145" t="s">
        <v>208</v>
      </c>
    </row>
    <row r="1146" spans="1:11" x14ac:dyDescent="0.35">
      <c r="A1146">
        <v>10684</v>
      </c>
      <c r="B1146" t="s">
        <v>26</v>
      </c>
      <c r="C1146" s="1">
        <v>35699</v>
      </c>
      <c r="D1146" t="s">
        <v>62</v>
      </c>
      <c r="E1146" t="s">
        <v>22</v>
      </c>
      <c r="F1146" t="s">
        <v>79</v>
      </c>
      <c r="G1146">
        <v>23.92</v>
      </c>
      <c r="H1146">
        <v>20</v>
      </c>
      <c r="I1146">
        <f>EmpresaUsa[[#This Row],[PRECIO]]*EmpresaUsa[[#This Row],[CANTIDADSOLICITADA]]</f>
        <v>478.40000000000003</v>
      </c>
      <c r="J1146" t="s">
        <v>209</v>
      </c>
      <c r="K1146" t="s">
        <v>210</v>
      </c>
    </row>
    <row r="1147" spans="1:11" x14ac:dyDescent="0.35">
      <c r="A1147">
        <v>10684</v>
      </c>
      <c r="B1147" t="s">
        <v>26</v>
      </c>
      <c r="C1147" s="1">
        <v>35699</v>
      </c>
      <c r="D1147" t="s">
        <v>62</v>
      </c>
      <c r="E1147" t="s">
        <v>31</v>
      </c>
      <c r="F1147" t="s">
        <v>144</v>
      </c>
      <c r="G1147">
        <v>12.35</v>
      </c>
      <c r="H1147">
        <v>40</v>
      </c>
      <c r="I1147">
        <f>EmpresaUsa[[#This Row],[PRECIO]]*EmpresaUsa[[#This Row],[CANTIDADSOLICITADA]]</f>
        <v>494</v>
      </c>
      <c r="J1147" t="s">
        <v>204</v>
      </c>
      <c r="K1147" t="s">
        <v>211</v>
      </c>
    </row>
    <row r="1148" spans="1:11" x14ac:dyDescent="0.35">
      <c r="A1148">
        <v>10684</v>
      </c>
      <c r="B1148" t="s">
        <v>26</v>
      </c>
      <c r="C1148" s="1">
        <v>35699</v>
      </c>
      <c r="D1148" t="s">
        <v>62</v>
      </c>
      <c r="E1148" t="s">
        <v>10</v>
      </c>
      <c r="F1148" t="s">
        <v>34</v>
      </c>
      <c r="G1148">
        <v>44.2</v>
      </c>
      <c r="H1148">
        <v>30</v>
      </c>
      <c r="I1148">
        <f>EmpresaUsa[[#This Row],[PRECIO]]*EmpresaUsa[[#This Row],[CANTIDADSOLICITADA]]</f>
        <v>1326</v>
      </c>
      <c r="J1148" t="s">
        <v>204</v>
      </c>
      <c r="K1148" t="s">
        <v>212</v>
      </c>
    </row>
    <row r="1149" spans="1:11" x14ac:dyDescent="0.35">
      <c r="A1149">
        <v>10685</v>
      </c>
      <c r="B1149" t="s">
        <v>20</v>
      </c>
      <c r="C1149" s="1">
        <v>35702</v>
      </c>
      <c r="D1149" t="s">
        <v>173</v>
      </c>
      <c r="E1149" t="s">
        <v>22</v>
      </c>
      <c r="F1149" t="s">
        <v>87</v>
      </c>
      <c r="G1149">
        <v>40.299999999999997</v>
      </c>
      <c r="H1149">
        <v>20</v>
      </c>
      <c r="I1149">
        <f>EmpresaUsa[[#This Row],[PRECIO]]*EmpresaUsa[[#This Row],[CANTIDADSOLICITADA]]</f>
        <v>806</v>
      </c>
      <c r="J1149" t="s">
        <v>196</v>
      </c>
      <c r="K1149" t="s">
        <v>213</v>
      </c>
    </row>
    <row r="1150" spans="1:11" x14ac:dyDescent="0.35">
      <c r="A1150">
        <v>10685</v>
      </c>
      <c r="B1150" t="s">
        <v>20</v>
      </c>
      <c r="C1150" s="1">
        <v>35702</v>
      </c>
      <c r="D1150" t="s">
        <v>173</v>
      </c>
      <c r="E1150" t="s">
        <v>22</v>
      </c>
      <c r="F1150" t="s">
        <v>23</v>
      </c>
      <c r="G1150">
        <v>12.545</v>
      </c>
      <c r="H1150">
        <v>4</v>
      </c>
      <c r="I1150">
        <f>EmpresaUsa[[#This Row],[PRECIO]]*EmpresaUsa[[#This Row],[CANTIDADSOLICITADA]]</f>
        <v>50.18</v>
      </c>
      <c r="J1150" t="s">
        <v>201</v>
      </c>
      <c r="K1150" t="s">
        <v>214</v>
      </c>
    </row>
    <row r="1151" spans="1:11" x14ac:dyDescent="0.35">
      <c r="A1151">
        <v>10685</v>
      </c>
      <c r="B1151" t="s">
        <v>20</v>
      </c>
      <c r="C1151" s="1">
        <v>35702</v>
      </c>
      <c r="D1151" t="s">
        <v>173</v>
      </c>
      <c r="E1151" t="s">
        <v>31</v>
      </c>
      <c r="F1151" t="s">
        <v>144</v>
      </c>
      <c r="G1151">
        <v>12.35</v>
      </c>
      <c r="H1151">
        <v>15</v>
      </c>
      <c r="I1151">
        <f>EmpresaUsa[[#This Row],[PRECIO]]*EmpresaUsa[[#This Row],[CANTIDADSOLICITADA]]</f>
        <v>185.25</v>
      </c>
      <c r="J1151" t="s">
        <v>201</v>
      </c>
      <c r="K1151" t="s">
        <v>215</v>
      </c>
    </row>
    <row r="1152" spans="1:11" x14ac:dyDescent="0.35">
      <c r="A1152">
        <v>10686</v>
      </c>
      <c r="B1152" t="s">
        <v>73</v>
      </c>
      <c r="C1152" s="1">
        <v>35703</v>
      </c>
      <c r="D1152" t="s">
        <v>152</v>
      </c>
      <c r="E1152" t="s">
        <v>41</v>
      </c>
      <c r="F1152" t="s">
        <v>75</v>
      </c>
      <c r="G1152">
        <v>50.7</v>
      </c>
      <c r="H1152">
        <v>30</v>
      </c>
      <c r="I1152">
        <f>EmpresaUsa[[#This Row],[PRECIO]]*EmpresaUsa[[#This Row],[CANTIDADSOLICITADA]]</f>
        <v>1521</v>
      </c>
      <c r="J1152" t="s">
        <v>194</v>
      </c>
      <c r="K1152" t="s">
        <v>216</v>
      </c>
    </row>
    <row r="1153" spans="1:11" x14ac:dyDescent="0.35">
      <c r="A1153">
        <v>10686</v>
      </c>
      <c r="B1153" t="s">
        <v>73</v>
      </c>
      <c r="C1153" s="1">
        <v>35703</v>
      </c>
      <c r="D1153" t="s">
        <v>152</v>
      </c>
      <c r="E1153" t="s">
        <v>31</v>
      </c>
      <c r="F1153" t="s">
        <v>141</v>
      </c>
      <c r="G1153">
        <v>40.598999999999997</v>
      </c>
      <c r="H1153">
        <v>15</v>
      </c>
      <c r="I1153">
        <f>EmpresaUsa[[#This Row],[PRECIO]]*EmpresaUsa[[#This Row],[CANTIDADSOLICITADA]]</f>
        <v>608.9849999999999</v>
      </c>
      <c r="J1153" t="s">
        <v>199</v>
      </c>
      <c r="K1153" t="s">
        <v>217</v>
      </c>
    </row>
    <row r="1154" spans="1:11" x14ac:dyDescent="0.35">
      <c r="A1154">
        <v>10687</v>
      </c>
      <c r="B1154" t="s">
        <v>44</v>
      </c>
      <c r="C1154" s="1">
        <v>35703</v>
      </c>
      <c r="D1154" t="s">
        <v>120</v>
      </c>
      <c r="E1154" t="s">
        <v>41</v>
      </c>
      <c r="F1154" t="s">
        <v>171</v>
      </c>
      <c r="G1154">
        <v>126.1</v>
      </c>
      <c r="H1154">
        <v>50</v>
      </c>
      <c r="I1154">
        <f>EmpresaUsa[[#This Row],[PRECIO]]*EmpresaUsa[[#This Row],[CANTIDADSOLICITADA]]</f>
        <v>6305</v>
      </c>
      <c r="J1154" t="s">
        <v>194</v>
      </c>
      <c r="K1154" t="s">
        <v>218</v>
      </c>
    </row>
    <row r="1155" spans="1:11" x14ac:dyDescent="0.35">
      <c r="A1155">
        <v>10687</v>
      </c>
      <c r="B1155" t="s">
        <v>44</v>
      </c>
      <c r="C1155" s="1">
        <v>35703</v>
      </c>
      <c r="D1155" t="s">
        <v>120</v>
      </c>
      <c r="E1155" t="s">
        <v>41</v>
      </c>
      <c r="F1155" t="s">
        <v>82</v>
      </c>
      <c r="G1155">
        <v>160.92699999999999</v>
      </c>
      <c r="H1155">
        <v>10</v>
      </c>
      <c r="I1155">
        <f>EmpresaUsa[[#This Row],[PRECIO]]*EmpresaUsa[[#This Row],[CANTIDADSOLICITADA]]</f>
        <v>1609.27</v>
      </c>
      <c r="J1155" t="s">
        <v>196</v>
      </c>
      <c r="K1155" t="s">
        <v>219</v>
      </c>
    </row>
    <row r="1156" spans="1:11" x14ac:dyDescent="0.35">
      <c r="A1156">
        <v>10687</v>
      </c>
      <c r="B1156" t="s">
        <v>44</v>
      </c>
      <c r="C1156" s="1">
        <v>35703</v>
      </c>
      <c r="D1156" t="s">
        <v>120</v>
      </c>
      <c r="E1156" t="s">
        <v>22</v>
      </c>
      <c r="F1156" t="s">
        <v>48</v>
      </c>
      <c r="G1156">
        <v>24.7</v>
      </c>
      <c r="H1156">
        <v>6</v>
      </c>
      <c r="I1156">
        <f>EmpresaUsa[[#This Row],[PRECIO]]*EmpresaUsa[[#This Row],[CANTIDADSOLICITADA]]</f>
        <v>148.19999999999999</v>
      </c>
      <c r="J1156" t="s">
        <v>196</v>
      </c>
      <c r="K1156" t="s">
        <v>220</v>
      </c>
    </row>
    <row r="1157" spans="1:11" x14ac:dyDescent="0.35">
      <c r="A1157">
        <v>10688</v>
      </c>
      <c r="B1157" t="s">
        <v>20</v>
      </c>
      <c r="C1157" s="1">
        <v>35704</v>
      </c>
      <c r="D1157" t="s">
        <v>159</v>
      </c>
      <c r="E1157" t="s">
        <v>22</v>
      </c>
      <c r="F1157" t="s">
        <v>87</v>
      </c>
      <c r="G1157">
        <v>40.299999999999997</v>
      </c>
      <c r="H1157">
        <v>18</v>
      </c>
      <c r="I1157">
        <f>EmpresaUsa[[#This Row],[PRECIO]]*EmpresaUsa[[#This Row],[CANTIDADSOLICITADA]]</f>
        <v>725.4</v>
      </c>
      <c r="J1157" t="s">
        <v>199</v>
      </c>
      <c r="K1157" t="s">
        <v>221</v>
      </c>
    </row>
    <row r="1158" spans="1:11" x14ac:dyDescent="0.35">
      <c r="A1158">
        <v>10688</v>
      </c>
      <c r="B1158" t="s">
        <v>20</v>
      </c>
      <c r="C1158" s="1">
        <v>35704</v>
      </c>
      <c r="D1158" t="s">
        <v>159</v>
      </c>
      <c r="E1158" t="s">
        <v>17</v>
      </c>
      <c r="F1158" t="s">
        <v>93</v>
      </c>
      <c r="G1158">
        <v>59.28</v>
      </c>
      <c r="H1158">
        <v>60</v>
      </c>
      <c r="I1158">
        <f>EmpresaUsa[[#This Row],[PRECIO]]*EmpresaUsa[[#This Row],[CANTIDADSOLICITADA]]</f>
        <v>3556.8</v>
      </c>
      <c r="J1158" t="s">
        <v>196</v>
      </c>
      <c r="K1158" t="s">
        <v>222</v>
      </c>
    </row>
    <row r="1159" spans="1:11" x14ac:dyDescent="0.35">
      <c r="A1159">
        <v>10688</v>
      </c>
      <c r="B1159" t="s">
        <v>20</v>
      </c>
      <c r="C1159" s="1">
        <v>35704</v>
      </c>
      <c r="D1159" t="s">
        <v>159</v>
      </c>
      <c r="E1159" t="s">
        <v>36</v>
      </c>
      <c r="F1159" t="s">
        <v>107</v>
      </c>
      <c r="G1159">
        <v>18.2</v>
      </c>
      <c r="H1159">
        <v>14</v>
      </c>
      <c r="I1159">
        <f>EmpresaUsa[[#This Row],[PRECIO]]*EmpresaUsa[[#This Row],[CANTIDADSOLICITADA]]</f>
        <v>254.79999999999998</v>
      </c>
      <c r="J1159" t="s">
        <v>209</v>
      </c>
      <c r="K1159" t="s">
        <v>223</v>
      </c>
    </row>
    <row r="1160" spans="1:11" x14ac:dyDescent="0.35">
      <c r="A1160">
        <v>10689</v>
      </c>
      <c r="B1160" t="s">
        <v>55</v>
      </c>
      <c r="C1160" s="1">
        <v>35704</v>
      </c>
      <c r="D1160" t="s">
        <v>94</v>
      </c>
      <c r="E1160" t="s">
        <v>36</v>
      </c>
      <c r="F1160" t="s">
        <v>105</v>
      </c>
      <c r="G1160">
        <v>23.4</v>
      </c>
      <c r="H1160">
        <v>35</v>
      </c>
      <c r="I1160">
        <f>EmpresaUsa[[#This Row],[PRECIO]]*EmpresaUsa[[#This Row],[CANTIDADSOLICITADA]]</f>
        <v>819</v>
      </c>
      <c r="J1160" t="s">
        <v>201</v>
      </c>
      <c r="K1160" t="s">
        <v>224</v>
      </c>
    </row>
    <row r="1161" spans="1:11" x14ac:dyDescent="0.35">
      <c r="A1161">
        <v>10690</v>
      </c>
      <c r="B1161" t="s">
        <v>55</v>
      </c>
      <c r="C1161" s="1">
        <v>35705</v>
      </c>
      <c r="D1161" t="s">
        <v>21</v>
      </c>
      <c r="E1161" t="s">
        <v>12</v>
      </c>
      <c r="F1161" t="s">
        <v>70</v>
      </c>
      <c r="G1161">
        <v>49.4</v>
      </c>
      <c r="H1161">
        <v>20</v>
      </c>
      <c r="I1161">
        <f>EmpresaUsa[[#This Row],[PRECIO]]*EmpresaUsa[[#This Row],[CANTIDADSOLICITADA]]</f>
        <v>988</v>
      </c>
      <c r="J1161" t="s">
        <v>199</v>
      </c>
      <c r="K1161" t="s">
        <v>225</v>
      </c>
    </row>
    <row r="1162" spans="1:11" x14ac:dyDescent="0.35">
      <c r="A1162">
        <v>10690</v>
      </c>
      <c r="B1162" t="s">
        <v>55</v>
      </c>
      <c r="C1162" s="1">
        <v>35705</v>
      </c>
      <c r="D1162" t="s">
        <v>21</v>
      </c>
      <c r="E1162" t="s">
        <v>24</v>
      </c>
      <c r="F1162" t="s">
        <v>52</v>
      </c>
      <c r="G1162">
        <v>16.899999999999999</v>
      </c>
      <c r="H1162">
        <v>30</v>
      </c>
      <c r="I1162">
        <f>EmpresaUsa[[#This Row],[PRECIO]]*EmpresaUsa[[#This Row],[CANTIDADSOLICITADA]]</f>
        <v>506.99999999999994</v>
      </c>
      <c r="J1162" t="s">
        <v>194</v>
      </c>
      <c r="K1162" t="s">
        <v>226</v>
      </c>
    </row>
    <row r="1163" spans="1:11" x14ac:dyDescent="0.35">
      <c r="A1163">
        <v>10691</v>
      </c>
      <c r="B1163" t="s">
        <v>73</v>
      </c>
      <c r="C1163" s="1">
        <v>35706</v>
      </c>
      <c r="D1163" t="s">
        <v>86</v>
      </c>
      <c r="E1163" t="s">
        <v>36</v>
      </c>
      <c r="F1163" t="s">
        <v>105</v>
      </c>
      <c r="G1163">
        <v>23.4</v>
      </c>
      <c r="H1163">
        <v>30</v>
      </c>
      <c r="I1163">
        <f>EmpresaUsa[[#This Row],[PRECIO]]*EmpresaUsa[[#This Row],[CANTIDADSOLICITADA]]</f>
        <v>702</v>
      </c>
      <c r="J1163" t="s">
        <v>194</v>
      </c>
      <c r="K1163" t="s">
        <v>195</v>
      </c>
    </row>
    <row r="1164" spans="1:11" x14ac:dyDescent="0.35">
      <c r="A1164">
        <v>10691</v>
      </c>
      <c r="B1164" t="s">
        <v>73</v>
      </c>
      <c r="C1164" s="1">
        <v>35706</v>
      </c>
      <c r="D1164" t="s">
        <v>86</v>
      </c>
      <c r="E1164" t="s">
        <v>41</v>
      </c>
      <c r="F1164" t="s">
        <v>82</v>
      </c>
      <c r="G1164">
        <v>160.92699999999999</v>
      </c>
      <c r="H1164">
        <v>40</v>
      </c>
      <c r="I1164">
        <f>EmpresaUsa[[#This Row],[PRECIO]]*EmpresaUsa[[#This Row],[CANTIDADSOLICITADA]]</f>
        <v>6437.08</v>
      </c>
      <c r="J1164" t="s">
        <v>196</v>
      </c>
      <c r="K1164" t="s">
        <v>197</v>
      </c>
    </row>
    <row r="1165" spans="1:11" x14ac:dyDescent="0.35">
      <c r="A1165">
        <v>10691</v>
      </c>
      <c r="B1165" t="s">
        <v>73</v>
      </c>
      <c r="C1165" s="1">
        <v>35706</v>
      </c>
      <c r="D1165" t="s">
        <v>86</v>
      </c>
      <c r="E1165" t="s">
        <v>36</v>
      </c>
      <c r="F1165" t="s">
        <v>84</v>
      </c>
      <c r="G1165">
        <v>59.8</v>
      </c>
      <c r="H1165">
        <v>40</v>
      </c>
      <c r="I1165">
        <f>EmpresaUsa[[#This Row],[PRECIO]]*EmpresaUsa[[#This Row],[CANTIDADSOLICITADA]]</f>
        <v>2392</v>
      </c>
      <c r="J1165" t="s">
        <v>196</v>
      </c>
      <c r="K1165" t="s">
        <v>198</v>
      </c>
    </row>
    <row r="1166" spans="1:11" x14ac:dyDescent="0.35">
      <c r="A1166">
        <v>10691</v>
      </c>
      <c r="B1166" t="s">
        <v>73</v>
      </c>
      <c r="C1166" s="1">
        <v>35706</v>
      </c>
      <c r="D1166" t="s">
        <v>86</v>
      </c>
      <c r="E1166" t="s">
        <v>24</v>
      </c>
      <c r="F1166" t="s">
        <v>95</v>
      </c>
      <c r="G1166">
        <v>25.285</v>
      </c>
      <c r="H1166">
        <v>24</v>
      </c>
      <c r="I1166">
        <f>EmpresaUsa[[#This Row],[PRECIO]]*EmpresaUsa[[#This Row],[CANTIDADSOLICITADA]]</f>
        <v>606.84</v>
      </c>
      <c r="J1166" t="s">
        <v>199</v>
      </c>
      <c r="K1166" t="s">
        <v>200</v>
      </c>
    </row>
    <row r="1167" spans="1:11" x14ac:dyDescent="0.35">
      <c r="A1167">
        <v>10691</v>
      </c>
      <c r="B1167" t="s">
        <v>73</v>
      </c>
      <c r="C1167" s="1">
        <v>35706</v>
      </c>
      <c r="D1167" t="s">
        <v>86</v>
      </c>
      <c r="E1167" t="s">
        <v>31</v>
      </c>
      <c r="F1167" t="s">
        <v>63</v>
      </c>
      <c r="G1167">
        <v>64.09</v>
      </c>
      <c r="H1167">
        <v>48</v>
      </c>
      <c r="I1167">
        <f>EmpresaUsa[[#This Row],[PRECIO]]*EmpresaUsa[[#This Row],[CANTIDADSOLICITADA]]</f>
        <v>3076.32</v>
      </c>
      <c r="J1167" t="s">
        <v>201</v>
      </c>
      <c r="K1167" t="s">
        <v>202</v>
      </c>
    </row>
    <row r="1168" spans="1:11" x14ac:dyDescent="0.35">
      <c r="A1168">
        <v>10692</v>
      </c>
      <c r="B1168" t="s">
        <v>20</v>
      </c>
      <c r="C1168" s="1">
        <v>35706</v>
      </c>
      <c r="D1168" t="s">
        <v>187</v>
      </c>
      <c r="E1168" t="s">
        <v>24</v>
      </c>
      <c r="F1168" t="s">
        <v>96</v>
      </c>
      <c r="G1168">
        <v>57.07</v>
      </c>
      <c r="H1168">
        <v>20</v>
      </c>
      <c r="I1168">
        <f>EmpresaUsa[[#This Row],[PRECIO]]*EmpresaUsa[[#This Row],[CANTIDADSOLICITADA]]</f>
        <v>1141.4000000000001</v>
      </c>
      <c r="J1168" t="s">
        <v>196</v>
      </c>
      <c r="K1168" t="s">
        <v>203</v>
      </c>
    </row>
    <row r="1169" spans="1:11" x14ac:dyDescent="0.35">
      <c r="A1169">
        <v>10693</v>
      </c>
      <c r="B1169" t="s">
        <v>26</v>
      </c>
      <c r="C1169" s="1">
        <v>35709</v>
      </c>
      <c r="D1169" t="s">
        <v>83</v>
      </c>
      <c r="E1169" t="s">
        <v>41</v>
      </c>
      <c r="F1169" t="s">
        <v>171</v>
      </c>
      <c r="G1169">
        <v>126.1</v>
      </c>
      <c r="H1169">
        <v>6</v>
      </c>
      <c r="I1169">
        <f>EmpresaUsa[[#This Row],[PRECIO]]*EmpresaUsa[[#This Row],[CANTIDADSOLICITADA]]</f>
        <v>756.59999999999991</v>
      </c>
      <c r="J1169" t="s">
        <v>204</v>
      </c>
      <c r="K1169" t="s">
        <v>205</v>
      </c>
    </row>
    <row r="1170" spans="1:11" x14ac:dyDescent="0.35">
      <c r="A1170">
        <v>10693</v>
      </c>
      <c r="B1170" t="s">
        <v>26</v>
      </c>
      <c r="C1170" s="1">
        <v>35709</v>
      </c>
      <c r="D1170" t="s">
        <v>83</v>
      </c>
      <c r="E1170" t="s">
        <v>41</v>
      </c>
      <c r="F1170" t="s">
        <v>110</v>
      </c>
      <c r="G1170">
        <v>9.6850000000000005</v>
      </c>
      <c r="H1170">
        <v>60</v>
      </c>
      <c r="I1170">
        <f>EmpresaUsa[[#This Row],[PRECIO]]*EmpresaUsa[[#This Row],[CANTIDADSOLICITADA]]</f>
        <v>581.1</v>
      </c>
      <c r="J1170" t="s">
        <v>196</v>
      </c>
      <c r="K1170" t="s">
        <v>206</v>
      </c>
    </row>
    <row r="1171" spans="1:11" x14ac:dyDescent="0.35">
      <c r="A1171">
        <v>10693</v>
      </c>
      <c r="B1171" t="s">
        <v>26</v>
      </c>
      <c r="C1171" s="1">
        <v>35709</v>
      </c>
      <c r="D1171" t="s">
        <v>83</v>
      </c>
      <c r="E1171" t="s">
        <v>10</v>
      </c>
      <c r="F1171" t="s">
        <v>119</v>
      </c>
      <c r="G1171">
        <v>46.8</v>
      </c>
      <c r="H1171">
        <v>30</v>
      </c>
      <c r="I1171">
        <f>EmpresaUsa[[#This Row],[PRECIO]]*EmpresaUsa[[#This Row],[CANTIDADSOLICITADA]]</f>
        <v>1404</v>
      </c>
      <c r="J1171" t="s">
        <v>196</v>
      </c>
      <c r="K1171" t="s">
        <v>207</v>
      </c>
    </row>
    <row r="1172" spans="1:11" x14ac:dyDescent="0.35">
      <c r="A1172">
        <v>10693</v>
      </c>
      <c r="B1172" t="s">
        <v>26</v>
      </c>
      <c r="C1172" s="1">
        <v>35709</v>
      </c>
      <c r="D1172" t="s">
        <v>83</v>
      </c>
      <c r="E1172" t="s">
        <v>22</v>
      </c>
      <c r="F1172" t="s">
        <v>97</v>
      </c>
      <c r="G1172">
        <v>19.5</v>
      </c>
      <c r="H1172">
        <v>15</v>
      </c>
      <c r="I1172">
        <f>EmpresaUsa[[#This Row],[PRECIO]]*EmpresaUsa[[#This Row],[CANTIDADSOLICITADA]]</f>
        <v>292.5</v>
      </c>
      <c r="J1172" t="s">
        <v>201</v>
      </c>
      <c r="K1172" t="s">
        <v>208</v>
      </c>
    </row>
    <row r="1173" spans="1:11" x14ac:dyDescent="0.35">
      <c r="A1173">
        <v>10694</v>
      </c>
      <c r="B1173" t="s">
        <v>67</v>
      </c>
      <c r="C1173" s="1">
        <v>35709</v>
      </c>
      <c r="D1173" t="s">
        <v>86</v>
      </c>
      <c r="E1173" t="s">
        <v>17</v>
      </c>
      <c r="F1173" t="s">
        <v>69</v>
      </c>
      <c r="G1173">
        <v>39</v>
      </c>
      <c r="H1173">
        <v>90</v>
      </c>
      <c r="I1173">
        <f>EmpresaUsa[[#This Row],[PRECIO]]*EmpresaUsa[[#This Row],[CANTIDADSOLICITADA]]</f>
        <v>3510</v>
      </c>
      <c r="J1173" t="s">
        <v>209</v>
      </c>
      <c r="K1173" t="s">
        <v>210</v>
      </c>
    </row>
    <row r="1174" spans="1:11" x14ac:dyDescent="0.35">
      <c r="A1174">
        <v>10694</v>
      </c>
      <c r="B1174" t="s">
        <v>67</v>
      </c>
      <c r="C1174" s="1">
        <v>35709</v>
      </c>
      <c r="D1174" t="s">
        <v>86</v>
      </c>
      <c r="E1174" t="s">
        <v>10</v>
      </c>
      <c r="F1174" t="s">
        <v>49</v>
      </c>
      <c r="G1174">
        <v>71.5</v>
      </c>
      <c r="H1174">
        <v>25</v>
      </c>
      <c r="I1174">
        <f>EmpresaUsa[[#This Row],[PRECIO]]*EmpresaUsa[[#This Row],[CANTIDADSOLICITADA]]</f>
        <v>1787.5</v>
      </c>
      <c r="J1174" t="s">
        <v>204</v>
      </c>
      <c r="K1174" t="s">
        <v>211</v>
      </c>
    </row>
    <row r="1175" spans="1:11" x14ac:dyDescent="0.35">
      <c r="A1175">
        <v>10694</v>
      </c>
      <c r="B1175" t="s">
        <v>67</v>
      </c>
      <c r="C1175" s="1">
        <v>35709</v>
      </c>
      <c r="D1175" t="s">
        <v>86</v>
      </c>
      <c r="E1175" t="s">
        <v>36</v>
      </c>
      <c r="F1175" t="s">
        <v>64</v>
      </c>
      <c r="G1175">
        <v>19.5</v>
      </c>
      <c r="H1175">
        <v>50</v>
      </c>
      <c r="I1175">
        <f>EmpresaUsa[[#This Row],[PRECIO]]*EmpresaUsa[[#This Row],[CANTIDADSOLICITADA]]</f>
        <v>975</v>
      </c>
      <c r="J1175" t="s">
        <v>204</v>
      </c>
      <c r="K1175" t="s">
        <v>212</v>
      </c>
    </row>
    <row r="1176" spans="1:11" x14ac:dyDescent="0.35">
      <c r="A1176">
        <v>10695</v>
      </c>
      <c r="B1176" t="s">
        <v>112</v>
      </c>
      <c r="C1176" s="1">
        <v>35710</v>
      </c>
      <c r="D1176" t="s">
        <v>185</v>
      </c>
      <c r="E1176" t="s">
        <v>24</v>
      </c>
      <c r="F1176" t="s">
        <v>148</v>
      </c>
      <c r="G1176">
        <v>52</v>
      </c>
      <c r="H1176">
        <v>10</v>
      </c>
      <c r="I1176">
        <f>EmpresaUsa[[#This Row],[PRECIO]]*EmpresaUsa[[#This Row],[CANTIDADSOLICITADA]]</f>
        <v>520</v>
      </c>
      <c r="J1176" t="s">
        <v>196</v>
      </c>
      <c r="K1176" t="s">
        <v>213</v>
      </c>
    </row>
    <row r="1177" spans="1:11" x14ac:dyDescent="0.35">
      <c r="A1177">
        <v>10695</v>
      </c>
      <c r="B1177" t="s">
        <v>112</v>
      </c>
      <c r="C1177" s="1">
        <v>35710</v>
      </c>
      <c r="D1177" t="s">
        <v>185</v>
      </c>
      <c r="E1177" t="s">
        <v>10</v>
      </c>
      <c r="F1177" t="s">
        <v>77</v>
      </c>
      <c r="G1177">
        <v>49.4</v>
      </c>
      <c r="H1177">
        <v>4</v>
      </c>
      <c r="I1177">
        <f>EmpresaUsa[[#This Row],[PRECIO]]*EmpresaUsa[[#This Row],[CANTIDADSOLICITADA]]</f>
        <v>197.6</v>
      </c>
      <c r="J1177" t="s">
        <v>201</v>
      </c>
      <c r="K1177" t="s">
        <v>214</v>
      </c>
    </row>
    <row r="1178" spans="1:11" x14ac:dyDescent="0.35">
      <c r="A1178">
        <v>10695</v>
      </c>
      <c r="B1178" t="s">
        <v>112</v>
      </c>
      <c r="C1178" s="1">
        <v>35710</v>
      </c>
      <c r="D1178" t="s">
        <v>185</v>
      </c>
      <c r="E1178" t="s">
        <v>36</v>
      </c>
      <c r="F1178" t="s">
        <v>40</v>
      </c>
      <c r="G1178">
        <v>5.85</v>
      </c>
      <c r="H1178">
        <v>20</v>
      </c>
      <c r="I1178">
        <f>EmpresaUsa[[#This Row],[PRECIO]]*EmpresaUsa[[#This Row],[CANTIDADSOLICITADA]]</f>
        <v>117</v>
      </c>
      <c r="J1178" t="s">
        <v>201</v>
      </c>
      <c r="K1178" t="s">
        <v>215</v>
      </c>
    </row>
    <row r="1179" spans="1:11" x14ac:dyDescent="0.35">
      <c r="A1179">
        <v>10696</v>
      </c>
      <c r="B1179" t="s">
        <v>67</v>
      </c>
      <c r="C1179" s="1">
        <v>35711</v>
      </c>
      <c r="D1179" t="s">
        <v>83</v>
      </c>
      <c r="E1179" t="s">
        <v>41</v>
      </c>
      <c r="F1179" t="s">
        <v>75</v>
      </c>
      <c r="G1179">
        <v>50.7</v>
      </c>
      <c r="H1179">
        <v>20</v>
      </c>
      <c r="I1179">
        <f>EmpresaUsa[[#This Row],[PRECIO]]*EmpresaUsa[[#This Row],[CANTIDADSOLICITADA]]</f>
        <v>1014</v>
      </c>
      <c r="J1179" t="s">
        <v>194</v>
      </c>
      <c r="K1179" t="s">
        <v>216</v>
      </c>
    </row>
    <row r="1180" spans="1:11" x14ac:dyDescent="0.35">
      <c r="A1180">
        <v>10696</v>
      </c>
      <c r="B1180" t="s">
        <v>67</v>
      </c>
      <c r="C1180" s="1">
        <v>35711</v>
      </c>
      <c r="D1180" t="s">
        <v>83</v>
      </c>
      <c r="E1180" t="s">
        <v>22</v>
      </c>
      <c r="F1180" t="s">
        <v>108</v>
      </c>
      <c r="G1180">
        <v>15.6</v>
      </c>
      <c r="H1180">
        <v>18</v>
      </c>
      <c r="I1180">
        <f>EmpresaUsa[[#This Row],[PRECIO]]*EmpresaUsa[[#This Row],[CANTIDADSOLICITADA]]</f>
        <v>280.8</v>
      </c>
      <c r="J1180" t="s">
        <v>199</v>
      </c>
      <c r="K1180" t="s">
        <v>217</v>
      </c>
    </row>
    <row r="1181" spans="1:11" x14ac:dyDescent="0.35">
      <c r="A1181">
        <v>10697</v>
      </c>
      <c r="B1181" t="s">
        <v>26</v>
      </c>
      <c r="C1181" s="1">
        <v>35711</v>
      </c>
      <c r="D1181" t="s">
        <v>167</v>
      </c>
      <c r="E1181" t="s">
        <v>31</v>
      </c>
      <c r="F1181" t="s">
        <v>101</v>
      </c>
      <c r="G1181">
        <v>11.96</v>
      </c>
      <c r="H1181">
        <v>7</v>
      </c>
      <c r="I1181">
        <f>EmpresaUsa[[#This Row],[PRECIO]]*EmpresaUsa[[#This Row],[CANTIDADSOLICITADA]]</f>
        <v>83.72</v>
      </c>
      <c r="J1181" t="s">
        <v>194</v>
      </c>
      <c r="K1181" t="s">
        <v>218</v>
      </c>
    </row>
    <row r="1182" spans="1:11" x14ac:dyDescent="0.35">
      <c r="A1182">
        <v>10697</v>
      </c>
      <c r="B1182" t="s">
        <v>26</v>
      </c>
      <c r="C1182" s="1">
        <v>35711</v>
      </c>
      <c r="D1182" t="s">
        <v>167</v>
      </c>
      <c r="E1182" t="s">
        <v>36</v>
      </c>
      <c r="F1182" t="s">
        <v>66</v>
      </c>
      <c r="G1182">
        <v>23.4</v>
      </c>
      <c r="H1182">
        <v>9</v>
      </c>
      <c r="I1182">
        <f>EmpresaUsa[[#This Row],[PRECIO]]*EmpresaUsa[[#This Row],[CANTIDADSOLICITADA]]</f>
        <v>210.6</v>
      </c>
      <c r="J1182" t="s">
        <v>196</v>
      </c>
      <c r="K1182" t="s">
        <v>219</v>
      </c>
    </row>
    <row r="1183" spans="1:11" x14ac:dyDescent="0.35">
      <c r="A1183">
        <v>10697</v>
      </c>
      <c r="B1183" t="s">
        <v>26</v>
      </c>
      <c r="C1183" s="1">
        <v>35711</v>
      </c>
      <c r="D1183" t="s">
        <v>167</v>
      </c>
      <c r="E1183" t="s">
        <v>22</v>
      </c>
      <c r="F1183" t="s">
        <v>131</v>
      </c>
      <c r="G1183">
        <v>17.225000000000001</v>
      </c>
      <c r="H1183">
        <v>30</v>
      </c>
      <c r="I1183">
        <f>EmpresaUsa[[#This Row],[PRECIO]]*EmpresaUsa[[#This Row],[CANTIDADSOLICITADA]]</f>
        <v>516.75</v>
      </c>
      <c r="J1183" t="s">
        <v>196</v>
      </c>
      <c r="K1183" t="s">
        <v>220</v>
      </c>
    </row>
    <row r="1184" spans="1:11" x14ac:dyDescent="0.35">
      <c r="A1184">
        <v>10697</v>
      </c>
      <c r="B1184" t="s">
        <v>26</v>
      </c>
      <c r="C1184" s="1">
        <v>35711</v>
      </c>
      <c r="D1184" t="s">
        <v>167</v>
      </c>
      <c r="E1184" t="s">
        <v>36</v>
      </c>
      <c r="F1184" t="s">
        <v>64</v>
      </c>
      <c r="G1184">
        <v>19.5</v>
      </c>
      <c r="H1184">
        <v>30</v>
      </c>
      <c r="I1184">
        <f>EmpresaUsa[[#This Row],[PRECIO]]*EmpresaUsa[[#This Row],[CANTIDADSOLICITADA]]</f>
        <v>585</v>
      </c>
      <c r="J1184" t="s">
        <v>199</v>
      </c>
      <c r="K1184" t="s">
        <v>221</v>
      </c>
    </row>
    <row r="1185" spans="1:11" x14ac:dyDescent="0.35">
      <c r="A1185">
        <v>10698</v>
      </c>
      <c r="B1185" t="s">
        <v>20</v>
      </c>
      <c r="C1185" s="1">
        <v>35712</v>
      </c>
      <c r="D1185" t="s">
        <v>56</v>
      </c>
      <c r="E1185" t="s">
        <v>10</v>
      </c>
      <c r="F1185" t="s">
        <v>11</v>
      </c>
      <c r="G1185">
        <v>27.3</v>
      </c>
      <c r="H1185">
        <v>15</v>
      </c>
      <c r="I1185">
        <f>EmpresaUsa[[#This Row],[PRECIO]]*EmpresaUsa[[#This Row],[CANTIDADSOLICITADA]]</f>
        <v>409.5</v>
      </c>
      <c r="J1185" t="s">
        <v>196</v>
      </c>
      <c r="K1185" t="s">
        <v>222</v>
      </c>
    </row>
    <row r="1186" spans="1:11" x14ac:dyDescent="0.35">
      <c r="A1186">
        <v>10698</v>
      </c>
      <c r="B1186" t="s">
        <v>20</v>
      </c>
      <c r="C1186" s="1">
        <v>35712</v>
      </c>
      <c r="D1186" t="s">
        <v>56</v>
      </c>
      <c r="E1186" t="s">
        <v>41</v>
      </c>
      <c r="F1186" t="s">
        <v>75</v>
      </c>
      <c r="G1186">
        <v>50.7</v>
      </c>
      <c r="H1186">
        <v>8</v>
      </c>
      <c r="I1186">
        <f>EmpresaUsa[[#This Row],[PRECIO]]*EmpresaUsa[[#This Row],[CANTIDADSOLICITADA]]</f>
        <v>405.6</v>
      </c>
      <c r="J1186" t="s">
        <v>209</v>
      </c>
      <c r="K1186" t="s">
        <v>223</v>
      </c>
    </row>
    <row r="1187" spans="1:11" x14ac:dyDescent="0.35">
      <c r="A1187">
        <v>10698</v>
      </c>
      <c r="B1187" t="s">
        <v>20</v>
      </c>
      <c r="C1187" s="1">
        <v>35712</v>
      </c>
      <c r="D1187" t="s">
        <v>56</v>
      </c>
      <c r="E1187" t="s">
        <v>41</v>
      </c>
      <c r="F1187" t="s">
        <v>82</v>
      </c>
      <c r="G1187">
        <v>160.92699999999999</v>
      </c>
      <c r="H1187">
        <v>12</v>
      </c>
      <c r="I1187">
        <f>EmpresaUsa[[#This Row],[PRECIO]]*EmpresaUsa[[#This Row],[CANTIDADSOLICITADA]]</f>
        <v>1931.1239999999998</v>
      </c>
      <c r="J1187" t="s">
        <v>201</v>
      </c>
      <c r="K1187" t="s">
        <v>224</v>
      </c>
    </row>
    <row r="1188" spans="1:11" x14ac:dyDescent="0.35">
      <c r="A1188">
        <v>10698</v>
      </c>
      <c r="B1188" t="s">
        <v>20</v>
      </c>
      <c r="C1188" s="1">
        <v>35712</v>
      </c>
      <c r="D1188" t="s">
        <v>56</v>
      </c>
      <c r="E1188" t="s">
        <v>24</v>
      </c>
      <c r="F1188" t="s">
        <v>25</v>
      </c>
      <c r="G1188">
        <v>27.364999999999998</v>
      </c>
      <c r="H1188">
        <v>65</v>
      </c>
      <c r="I1188">
        <f>EmpresaUsa[[#This Row],[PRECIO]]*EmpresaUsa[[#This Row],[CANTIDADSOLICITADA]]</f>
        <v>1778.7249999999999</v>
      </c>
      <c r="J1188" t="s">
        <v>199</v>
      </c>
      <c r="K1188" t="s">
        <v>225</v>
      </c>
    </row>
    <row r="1189" spans="1:11" x14ac:dyDescent="0.35">
      <c r="A1189">
        <v>10698</v>
      </c>
      <c r="B1189" t="s">
        <v>20</v>
      </c>
      <c r="C1189" s="1">
        <v>35712</v>
      </c>
      <c r="D1189" t="s">
        <v>56</v>
      </c>
      <c r="E1189" t="s">
        <v>36</v>
      </c>
      <c r="F1189" t="s">
        <v>64</v>
      </c>
      <c r="G1189">
        <v>19.5</v>
      </c>
      <c r="H1189">
        <v>8</v>
      </c>
      <c r="I1189">
        <f>EmpresaUsa[[#This Row],[PRECIO]]*EmpresaUsa[[#This Row],[CANTIDADSOLICITADA]]</f>
        <v>156</v>
      </c>
      <c r="J1189" t="s">
        <v>194</v>
      </c>
      <c r="K1189" t="s">
        <v>226</v>
      </c>
    </row>
    <row r="1190" spans="1:11" x14ac:dyDescent="0.35">
      <c r="A1190">
        <v>10699</v>
      </c>
      <c r="B1190" t="s">
        <v>26</v>
      </c>
      <c r="C1190" s="1">
        <v>35712</v>
      </c>
      <c r="D1190" t="s">
        <v>92</v>
      </c>
      <c r="E1190" t="s">
        <v>31</v>
      </c>
      <c r="F1190" t="s">
        <v>144</v>
      </c>
      <c r="G1190">
        <v>12.35</v>
      </c>
      <c r="H1190">
        <v>12</v>
      </c>
      <c r="I1190">
        <f>EmpresaUsa[[#This Row],[PRECIO]]*EmpresaUsa[[#This Row],[CANTIDADSOLICITADA]]</f>
        <v>148.19999999999999</v>
      </c>
      <c r="J1190" t="s">
        <v>194</v>
      </c>
      <c r="K1190" t="s">
        <v>195</v>
      </c>
    </row>
    <row r="1191" spans="1:11" x14ac:dyDescent="0.35">
      <c r="A1191">
        <v>10700</v>
      </c>
      <c r="B1191" t="s">
        <v>26</v>
      </c>
      <c r="C1191" s="1">
        <v>35713</v>
      </c>
      <c r="D1191" t="s">
        <v>137</v>
      </c>
      <c r="E1191" t="s">
        <v>36</v>
      </c>
      <c r="F1191" t="s">
        <v>105</v>
      </c>
      <c r="G1191">
        <v>23.4</v>
      </c>
      <c r="H1191">
        <v>5</v>
      </c>
      <c r="I1191">
        <f>EmpresaUsa[[#This Row],[PRECIO]]*EmpresaUsa[[#This Row],[CANTIDADSOLICITADA]]</f>
        <v>117</v>
      </c>
      <c r="J1191" t="s">
        <v>196</v>
      </c>
      <c r="K1191" t="s">
        <v>197</v>
      </c>
    </row>
    <row r="1192" spans="1:11" x14ac:dyDescent="0.35">
      <c r="A1192">
        <v>10700</v>
      </c>
      <c r="B1192" t="s">
        <v>26</v>
      </c>
      <c r="C1192" s="1">
        <v>35713</v>
      </c>
      <c r="D1192" t="s">
        <v>137</v>
      </c>
      <c r="E1192" t="s">
        <v>36</v>
      </c>
      <c r="F1192" t="s">
        <v>107</v>
      </c>
      <c r="G1192">
        <v>18.2</v>
      </c>
      <c r="H1192">
        <v>12</v>
      </c>
      <c r="I1192">
        <f>EmpresaUsa[[#This Row],[PRECIO]]*EmpresaUsa[[#This Row],[CANTIDADSOLICITADA]]</f>
        <v>218.39999999999998</v>
      </c>
      <c r="J1192" t="s">
        <v>196</v>
      </c>
      <c r="K1192" t="s">
        <v>198</v>
      </c>
    </row>
    <row r="1193" spans="1:11" x14ac:dyDescent="0.35">
      <c r="A1193">
        <v>10700</v>
      </c>
      <c r="B1193" t="s">
        <v>26</v>
      </c>
      <c r="C1193" s="1">
        <v>35713</v>
      </c>
      <c r="D1193" t="s">
        <v>137</v>
      </c>
      <c r="E1193" t="s">
        <v>31</v>
      </c>
      <c r="F1193" t="s">
        <v>111</v>
      </c>
      <c r="G1193">
        <v>16.25</v>
      </c>
      <c r="H1193">
        <v>40</v>
      </c>
      <c r="I1193">
        <f>EmpresaUsa[[#This Row],[PRECIO]]*EmpresaUsa[[#This Row],[CANTIDADSOLICITADA]]</f>
        <v>650</v>
      </c>
      <c r="J1193" t="s">
        <v>199</v>
      </c>
      <c r="K1193" t="s">
        <v>200</v>
      </c>
    </row>
    <row r="1194" spans="1:11" x14ac:dyDescent="0.35">
      <c r="A1194">
        <v>10700</v>
      </c>
      <c r="B1194" t="s">
        <v>26</v>
      </c>
      <c r="C1194" s="1">
        <v>35713</v>
      </c>
      <c r="D1194" t="s">
        <v>137</v>
      </c>
      <c r="E1194" t="s">
        <v>10</v>
      </c>
      <c r="F1194" t="s">
        <v>88</v>
      </c>
      <c r="G1194">
        <v>27.95</v>
      </c>
      <c r="H1194">
        <v>60</v>
      </c>
      <c r="I1194">
        <f>EmpresaUsa[[#This Row],[PRECIO]]*EmpresaUsa[[#This Row],[CANTIDADSOLICITADA]]</f>
        <v>1677</v>
      </c>
      <c r="J1194" t="s">
        <v>201</v>
      </c>
      <c r="K1194" t="s">
        <v>202</v>
      </c>
    </row>
    <row r="1195" spans="1:11" x14ac:dyDescent="0.35">
      <c r="A1195">
        <v>10701</v>
      </c>
      <c r="B1195" t="s">
        <v>15</v>
      </c>
      <c r="C1195" s="1">
        <v>35716</v>
      </c>
      <c r="D1195" t="s">
        <v>120</v>
      </c>
      <c r="E1195" t="s">
        <v>10</v>
      </c>
      <c r="F1195" t="s">
        <v>49</v>
      </c>
      <c r="G1195">
        <v>71.5</v>
      </c>
      <c r="H1195">
        <v>42</v>
      </c>
      <c r="I1195">
        <f>EmpresaUsa[[#This Row],[PRECIO]]*EmpresaUsa[[#This Row],[CANTIDADSOLICITADA]]</f>
        <v>3003</v>
      </c>
      <c r="J1195" t="s">
        <v>196</v>
      </c>
      <c r="K1195" t="s">
        <v>203</v>
      </c>
    </row>
    <row r="1196" spans="1:11" x14ac:dyDescent="0.35">
      <c r="A1196">
        <v>10701</v>
      </c>
      <c r="B1196" t="s">
        <v>15</v>
      </c>
      <c r="C1196" s="1">
        <v>35716</v>
      </c>
      <c r="D1196" t="s">
        <v>120</v>
      </c>
      <c r="E1196" t="s">
        <v>10</v>
      </c>
      <c r="F1196" t="s">
        <v>88</v>
      </c>
      <c r="G1196">
        <v>27.95</v>
      </c>
      <c r="H1196">
        <v>20</v>
      </c>
      <c r="I1196">
        <f>EmpresaUsa[[#This Row],[PRECIO]]*EmpresaUsa[[#This Row],[CANTIDADSOLICITADA]]</f>
        <v>559</v>
      </c>
      <c r="J1196" t="s">
        <v>204</v>
      </c>
      <c r="K1196" t="s">
        <v>205</v>
      </c>
    </row>
    <row r="1197" spans="1:11" x14ac:dyDescent="0.35">
      <c r="A1197">
        <v>10701</v>
      </c>
      <c r="B1197" t="s">
        <v>15</v>
      </c>
      <c r="C1197" s="1">
        <v>35716</v>
      </c>
      <c r="D1197" t="s">
        <v>120</v>
      </c>
      <c r="E1197" t="s">
        <v>36</v>
      </c>
      <c r="F1197" t="s">
        <v>80</v>
      </c>
      <c r="G1197">
        <v>23.4</v>
      </c>
      <c r="H1197">
        <v>35</v>
      </c>
      <c r="I1197">
        <f>EmpresaUsa[[#This Row],[PRECIO]]*EmpresaUsa[[#This Row],[CANTIDADSOLICITADA]]</f>
        <v>819</v>
      </c>
      <c r="J1197" t="s">
        <v>196</v>
      </c>
      <c r="K1197" t="s">
        <v>206</v>
      </c>
    </row>
    <row r="1198" spans="1:11" x14ac:dyDescent="0.35">
      <c r="A1198">
        <v>10702</v>
      </c>
      <c r="B1198" t="s">
        <v>20</v>
      </c>
      <c r="C1198" s="1">
        <v>35716</v>
      </c>
      <c r="D1198" t="s">
        <v>187</v>
      </c>
      <c r="E1198" t="s">
        <v>24</v>
      </c>
      <c r="F1198" t="s">
        <v>114</v>
      </c>
      <c r="G1198">
        <v>13</v>
      </c>
      <c r="H1198">
        <v>6</v>
      </c>
      <c r="I1198">
        <f>EmpresaUsa[[#This Row],[PRECIO]]*EmpresaUsa[[#This Row],[CANTIDADSOLICITADA]]</f>
        <v>78</v>
      </c>
      <c r="J1198" t="s">
        <v>196</v>
      </c>
      <c r="K1198" t="s">
        <v>207</v>
      </c>
    </row>
    <row r="1199" spans="1:11" x14ac:dyDescent="0.35">
      <c r="A1199">
        <v>10702</v>
      </c>
      <c r="B1199" t="s">
        <v>20</v>
      </c>
      <c r="C1199" s="1">
        <v>35716</v>
      </c>
      <c r="D1199" t="s">
        <v>187</v>
      </c>
      <c r="E1199" t="s">
        <v>36</v>
      </c>
      <c r="F1199" t="s">
        <v>80</v>
      </c>
      <c r="G1199">
        <v>23.4</v>
      </c>
      <c r="H1199">
        <v>15</v>
      </c>
      <c r="I1199">
        <f>EmpresaUsa[[#This Row],[PRECIO]]*EmpresaUsa[[#This Row],[CANTIDADSOLICITADA]]</f>
        <v>351</v>
      </c>
      <c r="J1199" t="s">
        <v>201</v>
      </c>
      <c r="K1199" t="s">
        <v>208</v>
      </c>
    </row>
    <row r="1200" spans="1:11" x14ac:dyDescent="0.35">
      <c r="A1200">
        <v>10703</v>
      </c>
      <c r="B1200" t="s">
        <v>15</v>
      </c>
      <c r="C1200" s="1">
        <v>35717</v>
      </c>
      <c r="D1200" t="s">
        <v>72</v>
      </c>
      <c r="E1200" t="s">
        <v>36</v>
      </c>
      <c r="F1200" t="s">
        <v>46</v>
      </c>
      <c r="G1200">
        <v>24.7</v>
      </c>
      <c r="H1200">
        <v>5</v>
      </c>
      <c r="I1200">
        <f>EmpresaUsa[[#This Row],[PRECIO]]*EmpresaUsa[[#This Row],[CANTIDADSOLICITADA]]</f>
        <v>123.5</v>
      </c>
      <c r="J1200" t="s">
        <v>209</v>
      </c>
      <c r="K1200" t="s">
        <v>210</v>
      </c>
    </row>
    <row r="1201" spans="1:11" x14ac:dyDescent="0.35">
      <c r="A1201">
        <v>10703</v>
      </c>
      <c r="B1201" t="s">
        <v>15</v>
      </c>
      <c r="C1201" s="1">
        <v>35717</v>
      </c>
      <c r="D1201" t="s">
        <v>72</v>
      </c>
      <c r="E1201" t="s">
        <v>10</v>
      </c>
      <c r="F1201" t="s">
        <v>49</v>
      </c>
      <c r="G1201">
        <v>71.5</v>
      </c>
      <c r="H1201">
        <v>35</v>
      </c>
      <c r="I1201">
        <f>EmpresaUsa[[#This Row],[PRECIO]]*EmpresaUsa[[#This Row],[CANTIDADSOLICITADA]]</f>
        <v>2502.5</v>
      </c>
      <c r="J1201" t="s">
        <v>204</v>
      </c>
      <c r="K1201" t="s">
        <v>211</v>
      </c>
    </row>
    <row r="1202" spans="1:11" x14ac:dyDescent="0.35">
      <c r="A1202">
        <v>10703</v>
      </c>
      <c r="B1202" t="s">
        <v>15</v>
      </c>
      <c r="C1202" s="1">
        <v>35717</v>
      </c>
      <c r="D1202" t="s">
        <v>72</v>
      </c>
      <c r="E1202" t="s">
        <v>22</v>
      </c>
      <c r="F1202" t="s">
        <v>97</v>
      </c>
      <c r="G1202">
        <v>19.5</v>
      </c>
      <c r="H1202">
        <v>35</v>
      </c>
      <c r="I1202">
        <f>EmpresaUsa[[#This Row],[PRECIO]]*EmpresaUsa[[#This Row],[CANTIDADSOLICITADA]]</f>
        <v>682.5</v>
      </c>
      <c r="J1202" t="s">
        <v>204</v>
      </c>
      <c r="K1202" t="s">
        <v>212</v>
      </c>
    </row>
    <row r="1203" spans="1:11" x14ac:dyDescent="0.35">
      <c r="A1203">
        <v>10704</v>
      </c>
      <c r="B1203" t="s">
        <v>15</v>
      </c>
      <c r="C1203" s="1">
        <v>35717</v>
      </c>
      <c r="D1203" t="s">
        <v>160</v>
      </c>
      <c r="E1203" t="s">
        <v>24</v>
      </c>
      <c r="F1203" t="s">
        <v>127</v>
      </c>
      <c r="G1203">
        <v>28.6</v>
      </c>
      <c r="H1203">
        <v>6</v>
      </c>
      <c r="I1203">
        <f>EmpresaUsa[[#This Row],[PRECIO]]*EmpresaUsa[[#This Row],[CANTIDADSOLICITADA]]</f>
        <v>171.60000000000002</v>
      </c>
      <c r="J1203" t="s">
        <v>196</v>
      </c>
      <c r="K1203" t="s">
        <v>213</v>
      </c>
    </row>
    <row r="1204" spans="1:11" x14ac:dyDescent="0.35">
      <c r="A1204">
        <v>10704</v>
      </c>
      <c r="B1204" t="s">
        <v>15</v>
      </c>
      <c r="C1204" s="1">
        <v>35717</v>
      </c>
      <c r="D1204" t="s">
        <v>160</v>
      </c>
      <c r="E1204" t="s">
        <v>36</v>
      </c>
      <c r="F1204" t="s">
        <v>40</v>
      </c>
      <c r="G1204">
        <v>5.85</v>
      </c>
      <c r="H1204">
        <v>35</v>
      </c>
      <c r="I1204">
        <f>EmpresaUsa[[#This Row],[PRECIO]]*EmpresaUsa[[#This Row],[CANTIDADSOLICITADA]]</f>
        <v>204.75</v>
      </c>
      <c r="J1204" t="s">
        <v>201</v>
      </c>
      <c r="K1204" t="s">
        <v>214</v>
      </c>
    </row>
    <row r="1205" spans="1:11" x14ac:dyDescent="0.35">
      <c r="A1205">
        <v>10704</v>
      </c>
      <c r="B1205" t="s">
        <v>15</v>
      </c>
      <c r="C1205" s="1">
        <v>35717</v>
      </c>
      <c r="D1205" t="s">
        <v>160</v>
      </c>
      <c r="E1205" t="s">
        <v>31</v>
      </c>
      <c r="F1205" t="s">
        <v>166</v>
      </c>
      <c r="G1205">
        <v>16.574999999999999</v>
      </c>
      <c r="H1205">
        <v>24</v>
      </c>
      <c r="I1205">
        <f>EmpresaUsa[[#This Row],[PRECIO]]*EmpresaUsa[[#This Row],[CANTIDADSOLICITADA]]</f>
        <v>397.79999999999995</v>
      </c>
      <c r="J1205" t="s">
        <v>201</v>
      </c>
      <c r="K1205" t="s">
        <v>215</v>
      </c>
    </row>
    <row r="1206" spans="1:11" x14ac:dyDescent="0.35">
      <c r="A1206">
        <v>10705</v>
      </c>
      <c r="B1206" t="s">
        <v>44</v>
      </c>
      <c r="C1206" s="1">
        <v>35718</v>
      </c>
      <c r="D1206" t="s">
        <v>53</v>
      </c>
      <c r="E1206" t="s">
        <v>10</v>
      </c>
      <c r="F1206" t="s">
        <v>35</v>
      </c>
      <c r="G1206">
        <v>16.25</v>
      </c>
      <c r="H1206">
        <v>20</v>
      </c>
      <c r="I1206">
        <f>EmpresaUsa[[#This Row],[PRECIO]]*EmpresaUsa[[#This Row],[CANTIDADSOLICITADA]]</f>
        <v>325</v>
      </c>
      <c r="J1206" t="s">
        <v>194</v>
      </c>
      <c r="K1206" t="s">
        <v>216</v>
      </c>
    </row>
    <row r="1207" spans="1:11" x14ac:dyDescent="0.35">
      <c r="A1207">
        <v>10705</v>
      </c>
      <c r="B1207" t="s">
        <v>44</v>
      </c>
      <c r="C1207" s="1">
        <v>35718</v>
      </c>
      <c r="D1207" t="s">
        <v>53</v>
      </c>
      <c r="E1207" t="s">
        <v>10</v>
      </c>
      <c r="F1207" t="s">
        <v>58</v>
      </c>
      <c r="G1207">
        <v>41.6</v>
      </c>
      <c r="H1207">
        <v>4</v>
      </c>
      <c r="I1207">
        <f>EmpresaUsa[[#This Row],[PRECIO]]*EmpresaUsa[[#This Row],[CANTIDADSOLICITADA]]</f>
        <v>166.4</v>
      </c>
      <c r="J1207" t="s">
        <v>199</v>
      </c>
      <c r="K1207" t="s">
        <v>217</v>
      </c>
    </row>
    <row r="1208" spans="1:11" x14ac:dyDescent="0.35">
      <c r="A1208">
        <v>10706</v>
      </c>
      <c r="B1208" t="s">
        <v>67</v>
      </c>
      <c r="C1208" s="1">
        <v>35719</v>
      </c>
      <c r="D1208" t="s">
        <v>124</v>
      </c>
      <c r="E1208" t="s">
        <v>31</v>
      </c>
      <c r="F1208" t="s">
        <v>47</v>
      </c>
      <c r="G1208">
        <v>22.684999999999999</v>
      </c>
      <c r="H1208">
        <v>20</v>
      </c>
      <c r="I1208">
        <f>EmpresaUsa[[#This Row],[PRECIO]]*EmpresaUsa[[#This Row],[CANTIDADSOLICITADA]]</f>
        <v>453.7</v>
      </c>
      <c r="J1208" t="s">
        <v>194</v>
      </c>
      <c r="K1208" t="s">
        <v>218</v>
      </c>
    </row>
    <row r="1209" spans="1:11" x14ac:dyDescent="0.35">
      <c r="A1209">
        <v>10706</v>
      </c>
      <c r="B1209" t="s">
        <v>67</v>
      </c>
      <c r="C1209" s="1">
        <v>35719</v>
      </c>
      <c r="D1209" t="s">
        <v>124</v>
      </c>
      <c r="E1209" t="s">
        <v>36</v>
      </c>
      <c r="F1209" t="s">
        <v>84</v>
      </c>
      <c r="G1209">
        <v>59.8</v>
      </c>
      <c r="H1209">
        <v>24</v>
      </c>
      <c r="I1209">
        <f>EmpresaUsa[[#This Row],[PRECIO]]*EmpresaUsa[[#This Row],[CANTIDADSOLICITADA]]</f>
        <v>1435.1999999999998</v>
      </c>
      <c r="J1209" t="s">
        <v>196</v>
      </c>
      <c r="K1209" t="s">
        <v>219</v>
      </c>
    </row>
    <row r="1210" spans="1:11" x14ac:dyDescent="0.35">
      <c r="A1210">
        <v>10706</v>
      </c>
      <c r="B1210" t="s">
        <v>67</v>
      </c>
      <c r="C1210" s="1">
        <v>35719</v>
      </c>
      <c r="D1210" t="s">
        <v>124</v>
      </c>
      <c r="E1210" t="s">
        <v>10</v>
      </c>
      <c r="F1210" t="s">
        <v>49</v>
      </c>
      <c r="G1210">
        <v>71.5</v>
      </c>
      <c r="H1210">
        <v>8</v>
      </c>
      <c r="I1210">
        <f>EmpresaUsa[[#This Row],[PRECIO]]*EmpresaUsa[[#This Row],[CANTIDADSOLICITADA]]</f>
        <v>572</v>
      </c>
      <c r="J1210" t="s">
        <v>196</v>
      </c>
      <c r="K1210" t="s">
        <v>220</v>
      </c>
    </row>
    <row r="1211" spans="1:11" x14ac:dyDescent="0.35">
      <c r="A1211">
        <v>10707</v>
      </c>
      <c r="B1211" t="s">
        <v>20</v>
      </c>
      <c r="C1211" s="1">
        <v>35719</v>
      </c>
      <c r="D1211" t="s">
        <v>153</v>
      </c>
      <c r="E1211" t="s">
        <v>41</v>
      </c>
      <c r="F1211" t="s">
        <v>42</v>
      </c>
      <c r="G1211">
        <v>31.2</v>
      </c>
      <c r="H1211">
        <v>21</v>
      </c>
      <c r="I1211">
        <f>EmpresaUsa[[#This Row],[PRECIO]]*EmpresaUsa[[#This Row],[CANTIDADSOLICITADA]]</f>
        <v>655.19999999999993</v>
      </c>
      <c r="J1211" t="s">
        <v>199</v>
      </c>
      <c r="K1211" t="s">
        <v>221</v>
      </c>
    </row>
    <row r="1212" spans="1:11" x14ac:dyDescent="0.35">
      <c r="A1212">
        <v>10707</v>
      </c>
      <c r="B1212" t="s">
        <v>20</v>
      </c>
      <c r="C1212" s="1">
        <v>35719</v>
      </c>
      <c r="D1212" t="s">
        <v>153</v>
      </c>
      <c r="E1212" t="s">
        <v>12</v>
      </c>
      <c r="F1212" t="s">
        <v>29</v>
      </c>
      <c r="G1212">
        <v>25.35</v>
      </c>
      <c r="H1212">
        <v>40</v>
      </c>
      <c r="I1212">
        <f>EmpresaUsa[[#This Row],[PRECIO]]*EmpresaUsa[[#This Row],[CANTIDADSOLICITADA]]</f>
        <v>1014</v>
      </c>
      <c r="J1212" t="s">
        <v>196</v>
      </c>
      <c r="K1212" t="s">
        <v>222</v>
      </c>
    </row>
    <row r="1213" spans="1:11" x14ac:dyDescent="0.35">
      <c r="A1213">
        <v>10707</v>
      </c>
      <c r="B1213" t="s">
        <v>20</v>
      </c>
      <c r="C1213" s="1">
        <v>35719</v>
      </c>
      <c r="D1213" t="s">
        <v>153</v>
      </c>
      <c r="E1213" t="s">
        <v>36</v>
      </c>
      <c r="F1213" t="s">
        <v>64</v>
      </c>
      <c r="G1213">
        <v>19.5</v>
      </c>
      <c r="H1213">
        <v>28</v>
      </c>
      <c r="I1213">
        <f>EmpresaUsa[[#This Row],[PRECIO]]*EmpresaUsa[[#This Row],[CANTIDADSOLICITADA]]</f>
        <v>546</v>
      </c>
      <c r="J1213" t="s">
        <v>209</v>
      </c>
      <c r="K1213" t="s">
        <v>223</v>
      </c>
    </row>
    <row r="1214" spans="1:11" x14ac:dyDescent="0.35">
      <c r="A1214">
        <v>10708</v>
      </c>
      <c r="B1214" t="s">
        <v>15</v>
      </c>
      <c r="C1214" s="1">
        <v>35720</v>
      </c>
      <c r="D1214" t="s">
        <v>129</v>
      </c>
      <c r="E1214" t="s">
        <v>24</v>
      </c>
      <c r="F1214" t="s">
        <v>57</v>
      </c>
      <c r="G1214">
        <v>27.754999999999999</v>
      </c>
      <c r="H1214">
        <v>4</v>
      </c>
      <c r="I1214">
        <f>EmpresaUsa[[#This Row],[PRECIO]]*EmpresaUsa[[#This Row],[CANTIDADSOLICITADA]]</f>
        <v>111.02</v>
      </c>
      <c r="J1214" t="s">
        <v>201</v>
      </c>
      <c r="K1214" t="s">
        <v>224</v>
      </c>
    </row>
    <row r="1215" spans="1:11" x14ac:dyDescent="0.35">
      <c r="A1215">
        <v>10708</v>
      </c>
      <c r="B1215" t="s">
        <v>15</v>
      </c>
      <c r="C1215" s="1">
        <v>35720</v>
      </c>
      <c r="D1215" t="s">
        <v>129</v>
      </c>
      <c r="E1215" t="s">
        <v>22</v>
      </c>
      <c r="F1215" t="s">
        <v>48</v>
      </c>
      <c r="G1215">
        <v>24.7</v>
      </c>
      <c r="H1215">
        <v>5</v>
      </c>
      <c r="I1215">
        <f>EmpresaUsa[[#This Row],[PRECIO]]*EmpresaUsa[[#This Row],[CANTIDADSOLICITADA]]</f>
        <v>123.5</v>
      </c>
      <c r="J1215" t="s">
        <v>199</v>
      </c>
      <c r="K1215" t="s">
        <v>225</v>
      </c>
    </row>
    <row r="1216" spans="1:11" x14ac:dyDescent="0.35">
      <c r="A1216">
        <v>10709</v>
      </c>
      <c r="B1216" t="s">
        <v>55</v>
      </c>
      <c r="C1216" s="1">
        <v>35720</v>
      </c>
      <c r="D1216" t="s">
        <v>173</v>
      </c>
      <c r="E1216" t="s">
        <v>24</v>
      </c>
      <c r="F1216" t="s">
        <v>148</v>
      </c>
      <c r="G1216">
        <v>52</v>
      </c>
      <c r="H1216">
        <v>40</v>
      </c>
      <c r="I1216">
        <f>EmpresaUsa[[#This Row],[PRECIO]]*EmpresaUsa[[#This Row],[CANTIDADSOLICITADA]]</f>
        <v>2080</v>
      </c>
      <c r="J1216" t="s">
        <v>194</v>
      </c>
      <c r="K1216" t="s">
        <v>226</v>
      </c>
    </row>
    <row r="1217" spans="1:11" x14ac:dyDescent="0.35">
      <c r="A1217">
        <v>10709</v>
      </c>
      <c r="B1217" t="s">
        <v>55</v>
      </c>
      <c r="C1217" s="1">
        <v>35720</v>
      </c>
      <c r="D1217" t="s">
        <v>173</v>
      </c>
      <c r="E1217" t="s">
        <v>17</v>
      </c>
      <c r="F1217" t="s">
        <v>19</v>
      </c>
      <c r="G1217">
        <v>68.900000000000006</v>
      </c>
      <c r="H1217">
        <v>28</v>
      </c>
      <c r="I1217">
        <f>EmpresaUsa[[#This Row],[PRECIO]]*EmpresaUsa[[#This Row],[CANTIDADSOLICITADA]]</f>
        <v>1929.2000000000003</v>
      </c>
      <c r="J1217" t="s">
        <v>194</v>
      </c>
      <c r="K1217" t="s">
        <v>195</v>
      </c>
    </row>
    <row r="1218" spans="1:11" x14ac:dyDescent="0.35">
      <c r="A1218">
        <v>10709</v>
      </c>
      <c r="B1218" t="s">
        <v>55</v>
      </c>
      <c r="C1218" s="1">
        <v>35720</v>
      </c>
      <c r="D1218" t="s">
        <v>173</v>
      </c>
      <c r="E1218" t="s">
        <v>10</v>
      </c>
      <c r="F1218" t="s">
        <v>34</v>
      </c>
      <c r="G1218">
        <v>44.2</v>
      </c>
      <c r="H1218">
        <v>10</v>
      </c>
      <c r="I1218">
        <f>EmpresaUsa[[#This Row],[PRECIO]]*EmpresaUsa[[#This Row],[CANTIDADSOLICITADA]]</f>
        <v>442</v>
      </c>
      <c r="J1218" t="s">
        <v>196</v>
      </c>
      <c r="K1218" t="s">
        <v>197</v>
      </c>
    </row>
    <row r="1219" spans="1:11" x14ac:dyDescent="0.35">
      <c r="A1219">
        <v>10710</v>
      </c>
      <c r="B1219" t="s">
        <v>55</v>
      </c>
      <c r="C1219" s="1">
        <v>35723</v>
      </c>
      <c r="D1219" t="s">
        <v>172</v>
      </c>
      <c r="E1219" t="s">
        <v>31</v>
      </c>
      <c r="F1219" t="s">
        <v>101</v>
      </c>
      <c r="G1219">
        <v>11.96</v>
      </c>
      <c r="H1219">
        <v>5</v>
      </c>
      <c r="I1219">
        <f>EmpresaUsa[[#This Row],[PRECIO]]*EmpresaUsa[[#This Row],[CANTIDADSOLICITADA]]</f>
        <v>59.800000000000004</v>
      </c>
      <c r="J1219" t="s">
        <v>196</v>
      </c>
      <c r="K1219" t="s">
        <v>198</v>
      </c>
    </row>
    <row r="1220" spans="1:11" x14ac:dyDescent="0.35">
      <c r="A1220">
        <v>10710</v>
      </c>
      <c r="B1220" t="s">
        <v>55</v>
      </c>
      <c r="C1220" s="1">
        <v>35723</v>
      </c>
      <c r="D1220" t="s">
        <v>172</v>
      </c>
      <c r="E1220" t="s">
        <v>31</v>
      </c>
      <c r="F1220" t="s">
        <v>144</v>
      </c>
      <c r="G1220">
        <v>12.35</v>
      </c>
      <c r="H1220">
        <v>5</v>
      </c>
      <c r="I1220">
        <f>EmpresaUsa[[#This Row],[PRECIO]]*EmpresaUsa[[#This Row],[CANTIDADSOLICITADA]]</f>
        <v>61.75</v>
      </c>
      <c r="J1220" t="s">
        <v>199</v>
      </c>
      <c r="K1220" t="s">
        <v>200</v>
      </c>
    </row>
    <row r="1221" spans="1:11" x14ac:dyDescent="0.35">
      <c r="A1221">
        <v>10711</v>
      </c>
      <c r="B1221" t="s">
        <v>8</v>
      </c>
      <c r="C1221" s="1">
        <v>35724</v>
      </c>
      <c r="D1221" t="s">
        <v>137</v>
      </c>
      <c r="E1221" t="s">
        <v>31</v>
      </c>
      <c r="F1221" t="s">
        <v>101</v>
      </c>
      <c r="G1221">
        <v>11.96</v>
      </c>
      <c r="H1221">
        <v>12</v>
      </c>
      <c r="I1221">
        <f>EmpresaUsa[[#This Row],[PRECIO]]*EmpresaUsa[[#This Row],[CANTIDADSOLICITADA]]</f>
        <v>143.52000000000001</v>
      </c>
      <c r="J1221" t="s">
        <v>201</v>
      </c>
      <c r="K1221" t="s">
        <v>202</v>
      </c>
    </row>
    <row r="1222" spans="1:11" x14ac:dyDescent="0.35">
      <c r="A1222">
        <v>10711</v>
      </c>
      <c r="B1222" t="s">
        <v>8</v>
      </c>
      <c r="C1222" s="1">
        <v>35724</v>
      </c>
      <c r="D1222" t="s">
        <v>137</v>
      </c>
      <c r="E1222" t="s">
        <v>22</v>
      </c>
      <c r="F1222" t="s">
        <v>23</v>
      </c>
      <c r="G1222">
        <v>12.545</v>
      </c>
      <c r="H1222">
        <v>42</v>
      </c>
      <c r="I1222">
        <f>EmpresaUsa[[#This Row],[PRECIO]]*EmpresaUsa[[#This Row],[CANTIDADSOLICITADA]]</f>
        <v>526.89</v>
      </c>
      <c r="J1222" t="s">
        <v>196</v>
      </c>
      <c r="K1222" t="s">
        <v>203</v>
      </c>
    </row>
    <row r="1223" spans="1:11" x14ac:dyDescent="0.35">
      <c r="A1223">
        <v>10711</v>
      </c>
      <c r="B1223" t="s">
        <v>8</v>
      </c>
      <c r="C1223" s="1">
        <v>35724</v>
      </c>
      <c r="D1223" t="s">
        <v>137</v>
      </c>
      <c r="E1223" t="s">
        <v>41</v>
      </c>
      <c r="F1223" t="s">
        <v>51</v>
      </c>
      <c r="G1223">
        <v>42.64</v>
      </c>
      <c r="H1223">
        <v>120</v>
      </c>
      <c r="I1223">
        <f>EmpresaUsa[[#This Row],[PRECIO]]*EmpresaUsa[[#This Row],[CANTIDADSOLICITADA]]</f>
        <v>5116.8</v>
      </c>
      <c r="J1223" t="s">
        <v>204</v>
      </c>
      <c r="K1223" t="s">
        <v>205</v>
      </c>
    </row>
    <row r="1224" spans="1:11" x14ac:dyDescent="0.35">
      <c r="A1224">
        <v>10712</v>
      </c>
      <c r="B1224" t="s">
        <v>26</v>
      </c>
      <c r="C1224" s="1">
        <v>35724</v>
      </c>
      <c r="D1224" t="s">
        <v>120</v>
      </c>
      <c r="E1224" t="s">
        <v>41</v>
      </c>
      <c r="F1224" t="s">
        <v>51</v>
      </c>
      <c r="G1224">
        <v>42.64</v>
      </c>
      <c r="H1224">
        <v>3</v>
      </c>
      <c r="I1224">
        <f>EmpresaUsa[[#This Row],[PRECIO]]*EmpresaUsa[[#This Row],[CANTIDADSOLICITADA]]</f>
        <v>127.92</v>
      </c>
      <c r="J1224" t="s">
        <v>196</v>
      </c>
      <c r="K1224" t="s">
        <v>206</v>
      </c>
    </row>
    <row r="1225" spans="1:11" x14ac:dyDescent="0.35">
      <c r="A1225">
        <v>10712</v>
      </c>
      <c r="B1225" t="s">
        <v>26</v>
      </c>
      <c r="C1225" s="1">
        <v>35724</v>
      </c>
      <c r="D1225" t="s">
        <v>120</v>
      </c>
      <c r="E1225" t="s">
        <v>12</v>
      </c>
      <c r="F1225" t="s">
        <v>70</v>
      </c>
      <c r="G1225">
        <v>49.4</v>
      </c>
      <c r="H1225">
        <v>30</v>
      </c>
      <c r="I1225">
        <f>EmpresaUsa[[#This Row],[PRECIO]]*EmpresaUsa[[#This Row],[CANTIDADSOLICITADA]]</f>
        <v>1482</v>
      </c>
      <c r="J1225" t="s">
        <v>196</v>
      </c>
      <c r="K1225" t="s">
        <v>207</v>
      </c>
    </row>
    <row r="1226" spans="1:11" x14ac:dyDescent="0.35">
      <c r="A1226">
        <v>10713</v>
      </c>
      <c r="B1226" t="s">
        <v>55</v>
      </c>
      <c r="C1226" s="1">
        <v>35725</v>
      </c>
      <c r="D1226" t="s">
        <v>137</v>
      </c>
      <c r="E1226" t="s">
        <v>22</v>
      </c>
      <c r="F1226" t="s">
        <v>87</v>
      </c>
      <c r="G1226">
        <v>40.299999999999997</v>
      </c>
      <c r="H1226">
        <v>18</v>
      </c>
      <c r="I1226">
        <f>EmpresaUsa[[#This Row],[PRECIO]]*EmpresaUsa[[#This Row],[CANTIDADSOLICITADA]]</f>
        <v>725.4</v>
      </c>
      <c r="J1226" t="s">
        <v>201</v>
      </c>
      <c r="K1226" t="s">
        <v>208</v>
      </c>
    </row>
    <row r="1227" spans="1:11" x14ac:dyDescent="0.35">
      <c r="A1227">
        <v>10713</v>
      </c>
      <c r="B1227" t="s">
        <v>55</v>
      </c>
      <c r="C1227" s="1">
        <v>35725</v>
      </c>
      <c r="D1227" t="s">
        <v>137</v>
      </c>
      <c r="E1227" t="s">
        <v>31</v>
      </c>
      <c r="F1227" t="s">
        <v>141</v>
      </c>
      <c r="G1227">
        <v>40.598999999999997</v>
      </c>
      <c r="H1227">
        <v>30</v>
      </c>
      <c r="I1227">
        <f>EmpresaUsa[[#This Row],[PRECIO]]*EmpresaUsa[[#This Row],[CANTIDADSOLICITADA]]</f>
        <v>1217.9699999999998</v>
      </c>
      <c r="J1227" t="s">
        <v>209</v>
      </c>
      <c r="K1227" t="s">
        <v>210</v>
      </c>
    </row>
    <row r="1228" spans="1:11" x14ac:dyDescent="0.35">
      <c r="A1228">
        <v>10713</v>
      </c>
      <c r="B1228" t="s">
        <v>55</v>
      </c>
      <c r="C1228" s="1">
        <v>35725</v>
      </c>
      <c r="D1228" t="s">
        <v>137</v>
      </c>
      <c r="E1228" t="s">
        <v>22</v>
      </c>
      <c r="F1228" t="s">
        <v>164</v>
      </c>
      <c r="G1228">
        <v>12.35</v>
      </c>
      <c r="H1228">
        <v>110</v>
      </c>
      <c r="I1228">
        <f>EmpresaUsa[[#This Row],[PRECIO]]*EmpresaUsa[[#This Row],[CANTIDADSOLICITADA]]</f>
        <v>1358.5</v>
      </c>
      <c r="J1228" t="s">
        <v>204</v>
      </c>
      <c r="K1228" t="s">
        <v>211</v>
      </c>
    </row>
    <row r="1229" spans="1:11" x14ac:dyDescent="0.35">
      <c r="A1229">
        <v>10713</v>
      </c>
      <c r="B1229" t="s">
        <v>55</v>
      </c>
      <c r="C1229" s="1">
        <v>35725</v>
      </c>
      <c r="D1229" t="s">
        <v>137</v>
      </c>
      <c r="E1229" t="s">
        <v>22</v>
      </c>
      <c r="F1229" t="s">
        <v>108</v>
      </c>
      <c r="G1229">
        <v>15.6</v>
      </c>
      <c r="H1229">
        <v>24</v>
      </c>
      <c r="I1229">
        <f>EmpresaUsa[[#This Row],[PRECIO]]*EmpresaUsa[[#This Row],[CANTIDADSOLICITADA]]</f>
        <v>374.4</v>
      </c>
      <c r="J1229" t="s">
        <v>204</v>
      </c>
      <c r="K1229" t="s">
        <v>212</v>
      </c>
    </row>
    <row r="1230" spans="1:11" x14ac:dyDescent="0.35">
      <c r="A1230">
        <v>10714</v>
      </c>
      <c r="B1230" t="s">
        <v>8</v>
      </c>
      <c r="C1230" s="1">
        <v>35725</v>
      </c>
      <c r="D1230" t="s">
        <v>137</v>
      </c>
      <c r="E1230" t="s">
        <v>36</v>
      </c>
      <c r="F1230" t="s">
        <v>46</v>
      </c>
      <c r="G1230">
        <v>24.7</v>
      </c>
      <c r="H1230">
        <v>30</v>
      </c>
      <c r="I1230">
        <f>EmpresaUsa[[#This Row],[PRECIO]]*EmpresaUsa[[#This Row],[CANTIDADSOLICITADA]]</f>
        <v>741</v>
      </c>
      <c r="J1230" t="s">
        <v>196</v>
      </c>
      <c r="K1230" t="s">
        <v>213</v>
      </c>
    </row>
    <row r="1231" spans="1:11" x14ac:dyDescent="0.35">
      <c r="A1231">
        <v>10714</v>
      </c>
      <c r="B1231" t="s">
        <v>8</v>
      </c>
      <c r="C1231" s="1">
        <v>35725</v>
      </c>
      <c r="D1231" t="s">
        <v>137</v>
      </c>
      <c r="E1231" t="s">
        <v>41</v>
      </c>
      <c r="F1231" t="s">
        <v>75</v>
      </c>
      <c r="G1231">
        <v>50.7</v>
      </c>
      <c r="H1231">
        <v>27</v>
      </c>
      <c r="I1231">
        <f>EmpresaUsa[[#This Row],[PRECIO]]*EmpresaUsa[[#This Row],[CANTIDADSOLICITADA]]</f>
        <v>1368.9</v>
      </c>
      <c r="J1231" t="s">
        <v>201</v>
      </c>
      <c r="K1231" t="s">
        <v>214</v>
      </c>
    </row>
    <row r="1232" spans="1:11" x14ac:dyDescent="0.35">
      <c r="A1232">
        <v>10714</v>
      </c>
      <c r="B1232" t="s">
        <v>8</v>
      </c>
      <c r="C1232" s="1">
        <v>35725</v>
      </c>
      <c r="D1232" t="s">
        <v>137</v>
      </c>
      <c r="E1232" t="s">
        <v>31</v>
      </c>
      <c r="F1232" t="s">
        <v>144</v>
      </c>
      <c r="G1232">
        <v>12.35</v>
      </c>
      <c r="H1232">
        <v>50</v>
      </c>
      <c r="I1232">
        <f>EmpresaUsa[[#This Row],[PRECIO]]*EmpresaUsa[[#This Row],[CANTIDADSOLICITADA]]</f>
        <v>617.5</v>
      </c>
      <c r="J1232" t="s">
        <v>201</v>
      </c>
      <c r="K1232" t="s">
        <v>215</v>
      </c>
    </row>
    <row r="1233" spans="1:11" x14ac:dyDescent="0.35">
      <c r="A1233">
        <v>10714</v>
      </c>
      <c r="B1233" t="s">
        <v>8</v>
      </c>
      <c r="C1233" s="1">
        <v>35725</v>
      </c>
      <c r="D1233" t="s">
        <v>137</v>
      </c>
      <c r="E1233" t="s">
        <v>12</v>
      </c>
      <c r="F1233" t="s">
        <v>70</v>
      </c>
      <c r="G1233">
        <v>49.4</v>
      </c>
      <c r="H1233">
        <v>18</v>
      </c>
      <c r="I1233">
        <f>EmpresaUsa[[#This Row],[PRECIO]]*EmpresaUsa[[#This Row],[CANTIDADSOLICITADA]]</f>
        <v>889.19999999999993</v>
      </c>
      <c r="J1233" t="s">
        <v>194</v>
      </c>
      <c r="K1233" t="s">
        <v>216</v>
      </c>
    </row>
    <row r="1234" spans="1:11" x14ac:dyDescent="0.35">
      <c r="A1234">
        <v>10714</v>
      </c>
      <c r="B1234" t="s">
        <v>8</v>
      </c>
      <c r="C1234" s="1">
        <v>35725</v>
      </c>
      <c r="D1234" t="s">
        <v>137</v>
      </c>
      <c r="E1234" t="s">
        <v>22</v>
      </c>
      <c r="F1234" t="s">
        <v>131</v>
      </c>
      <c r="G1234">
        <v>17.225000000000001</v>
      </c>
      <c r="H1234">
        <v>12</v>
      </c>
      <c r="I1234">
        <f>EmpresaUsa[[#This Row],[PRECIO]]*EmpresaUsa[[#This Row],[CANTIDADSOLICITADA]]</f>
        <v>206.70000000000002</v>
      </c>
      <c r="J1234" t="s">
        <v>199</v>
      </c>
      <c r="K1234" t="s">
        <v>217</v>
      </c>
    </row>
    <row r="1235" spans="1:11" x14ac:dyDescent="0.35">
      <c r="A1235">
        <v>10715</v>
      </c>
      <c r="B1235" t="s">
        <v>26</v>
      </c>
      <c r="C1235" s="1">
        <v>35726</v>
      </c>
      <c r="D1235" t="s">
        <v>142</v>
      </c>
      <c r="E1235" t="s">
        <v>22</v>
      </c>
      <c r="F1235" t="s">
        <v>87</v>
      </c>
      <c r="G1235">
        <v>40.299999999999997</v>
      </c>
      <c r="H1235">
        <v>21</v>
      </c>
      <c r="I1235">
        <f>EmpresaUsa[[#This Row],[PRECIO]]*EmpresaUsa[[#This Row],[CANTIDADSOLICITADA]]</f>
        <v>846.3</v>
      </c>
      <c r="J1235" t="s">
        <v>194</v>
      </c>
      <c r="K1235" t="s">
        <v>218</v>
      </c>
    </row>
    <row r="1236" spans="1:11" x14ac:dyDescent="0.35">
      <c r="A1236">
        <v>10715</v>
      </c>
      <c r="B1236" t="s">
        <v>26</v>
      </c>
      <c r="C1236" s="1">
        <v>35726</v>
      </c>
      <c r="D1236" t="s">
        <v>142</v>
      </c>
      <c r="E1236" t="s">
        <v>10</v>
      </c>
      <c r="F1236" t="s">
        <v>88</v>
      </c>
      <c r="G1236">
        <v>27.95</v>
      </c>
      <c r="H1236">
        <v>30</v>
      </c>
      <c r="I1236">
        <f>EmpresaUsa[[#This Row],[PRECIO]]*EmpresaUsa[[#This Row],[CANTIDADSOLICITADA]]</f>
        <v>838.5</v>
      </c>
      <c r="J1236" t="s">
        <v>196</v>
      </c>
      <c r="K1236" t="s">
        <v>219</v>
      </c>
    </row>
    <row r="1237" spans="1:11" x14ac:dyDescent="0.35">
      <c r="A1237">
        <v>10716</v>
      </c>
      <c r="B1237" t="s">
        <v>20</v>
      </c>
      <c r="C1237" s="1">
        <v>35727</v>
      </c>
      <c r="D1237" t="s">
        <v>175</v>
      </c>
      <c r="E1237" t="s">
        <v>31</v>
      </c>
      <c r="F1237" t="s">
        <v>60</v>
      </c>
      <c r="G1237">
        <v>13</v>
      </c>
      <c r="H1237">
        <v>5</v>
      </c>
      <c r="I1237">
        <f>EmpresaUsa[[#This Row],[PRECIO]]*EmpresaUsa[[#This Row],[CANTIDADSOLICITADA]]</f>
        <v>65</v>
      </c>
      <c r="J1237" t="s">
        <v>196</v>
      </c>
      <c r="K1237" t="s">
        <v>220</v>
      </c>
    </row>
    <row r="1238" spans="1:11" x14ac:dyDescent="0.35">
      <c r="A1238">
        <v>10716</v>
      </c>
      <c r="B1238" t="s">
        <v>20</v>
      </c>
      <c r="C1238" s="1">
        <v>35727</v>
      </c>
      <c r="D1238" t="s">
        <v>175</v>
      </c>
      <c r="E1238" t="s">
        <v>17</v>
      </c>
      <c r="F1238" t="s">
        <v>19</v>
      </c>
      <c r="G1238">
        <v>68.900000000000006</v>
      </c>
      <c r="H1238">
        <v>7</v>
      </c>
      <c r="I1238">
        <f>EmpresaUsa[[#This Row],[PRECIO]]*EmpresaUsa[[#This Row],[CANTIDADSOLICITADA]]</f>
        <v>482.30000000000007</v>
      </c>
      <c r="J1238" t="s">
        <v>199</v>
      </c>
      <c r="K1238" t="s">
        <v>221</v>
      </c>
    </row>
    <row r="1239" spans="1:11" x14ac:dyDescent="0.35">
      <c r="A1239">
        <v>10716</v>
      </c>
      <c r="B1239" t="s">
        <v>20</v>
      </c>
      <c r="C1239" s="1">
        <v>35727</v>
      </c>
      <c r="D1239" t="s">
        <v>175</v>
      </c>
      <c r="E1239" t="s">
        <v>24</v>
      </c>
      <c r="F1239" t="s">
        <v>170</v>
      </c>
      <c r="G1239">
        <v>37.049999999999997</v>
      </c>
      <c r="H1239">
        <v>10</v>
      </c>
      <c r="I1239">
        <f>EmpresaUsa[[#This Row],[PRECIO]]*EmpresaUsa[[#This Row],[CANTIDADSOLICITADA]]</f>
        <v>370.5</v>
      </c>
      <c r="J1239" t="s">
        <v>196</v>
      </c>
      <c r="K1239" t="s">
        <v>222</v>
      </c>
    </row>
    <row r="1240" spans="1:11" x14ac:dyDescent="0.35">
      <c r="A1240">
        <v>10717</v>
      </c>
      <c r="B1240" t="s">
        <v>55</v>
      </c>
      <c r="C1240" s="1">
        <v>35727</v>
      </c>
      <c r="D1240" t="s">
        <v>78</v>
      </c>
      <c r="E1240" t="s">
        <v>31</v>
      </c>
      <c r="F1240" t="s">
        <v>60</v>
      </c>
      <c r="G1240">
        <v>13</v>
      </c>
      <c r="H1240">
        <v>32</v>
      </c>
      <c r="I1240">
        <f>EmpresaUsa[[#This Row],[PRECIO]]*EmpresaUsa[[#This Row],[CANTIDADSOLICITADA]]</f>
        <v>416</v>
      </c>
      <c r="J1240" t="s">
        <v>209</v>
      </c>
      <c r="K1240" t="s">
        <v>223</v>
      </c>
    </row>
    <row r="1241" spans="1:11" x14ac:dyDescent="0.35">
      <c r="A1241">
        <v>10717</v>
      </c>
      <c r="B1241" t="s">
        <v>55</v>
      </c>
      <c r="C1241" s="1">
        <v>35727</v>
      </c>
      <c r="D1241" t="s">
        <v>78</v>
      </c>
      <c r="E1241" t="s">
        <v>41</v>
      </c>
      <c r="F1241" t="s">
        <v>110</v>
      </c>
      <c r="G1241">
        <v>9.6850000000000005</v>
      </c>
      <c r="H1241">
        <v>15</v>
      </c>
      <c r="I1241">
        <f>EmpresaUsa[[#This Row],[PRECIO]]*EmpresaUsa[[#This Row],[CANTIDADSOLICITADA]]</f>
        <v>145.27500000000001</v>
      </c>
      <c r="J1241" t="s">
        <v>201</v>
      </c>
      <c r="K1241" t="s">
        <v>224</v>
      </c>
    </row>
    <row r="1242" spans="1:11" x14ac:dyDescent="0.35">
      <c r="A1242">
        <v>10717</v>
      </c>
      <c r="B1242" t="s">
        <v>55</v>
      </c>
      <c r="C1242" s="1">
        <v>35727</v>
      </c>
      <c r="D1242" t="s">
        <v>78</v>
      </c>
      <c r="E1242" t="s">
        <v>10</v>
      </c>
      <c r="F1242" t="s">
        <v>119</v>
      </c>
      <c r="G1242">
        <v>46.8</v>
      </c>
      <c r="H1242">
        <v>25</v>
      </c>
      <c r="I1242">
        <f>EmpresaUsa[[#This Row],[PRECIO]]*EmpresaUsa[[#This Row],[CANTIDADSOLICITADA]]</f>
        <v>1170</v>
      </c>
      <c r="J1242" t="s">
        <v>199</v>
      </c>
      <c r="K1242" t="s">
        <v>225</v>
      </c>
    </row>
    <row r="1243" spans="1:11" x14ac:dyDescent="0.35">
      <c r="A1243">
        <v>10718</v>
      </c>
      <c r="B1243" t="s">
        <v>55</v>
      </c>
      <c r="C1243" s="1">
        <v>35730</v>
      </c>
      <c r="D1243" t="s">
        <v>135</v>
      </c>
      <c r="E1243" t="s">
        <v>10</v>
      </c>
      <c r="F1243" t="s">
        <v>77</v>
      </c>
      <c r="G1243">
        <v>49.4</v>
      </c>
      <c r="H1243">
        <v>36</v>
      </c>
      <c r="I1243">
        <f>EmpresaUsa[[#This Row],[PRECIO]]*EmpresaUsa[[#This Row],[CANTIDADSOLICITADA]]</f>
        <v>1778.3999999999999</v>
      </c>
      <c r="J1243" t="s">
        <v>194</v>
      </c>
      <c r="K1243" t="s">
        <v>226</v>
      </c>
    </row>
    <row r="1244" spans="1:11" x14ac:dyDescent="0.35">
      <c r="A1244">
        <v>10718</v>
      </c>
      <c r="B1244" t="s">
        <v>55</v>
      </c>
      <c r="C1244" s="1">
        <v>35730</v>
      </c>
      <c r="D1244" t="s">
        <v>135</v>
      </c>
      <c r="E1244" t="s">
        <v>31</v>
      </c>
      <c r="F1244" t="s">
        <v>47</v>
      </c>
      <c r="G1244">
        <v>22.684999999999999</v>
      </c>
      <c r="H1244">
        <v>20</v>
      </c>
      <c r="I1244">
        <f>EmpresaUsa[[#This Row],[PRECIO]]*EmpresaUsa[[#This Row],[CANTIDADSOLICITADA]]</f>
        <v>453.7</v>
      </c>
      <c r="J1244" t="s">
        <v>194</v>
      </c>
      <c r="K1244" t="s">
        <v>195</v>
      </c>
    </row>
    <row r="1245" spans="1:11" x14ac:dyDescent="0.35">
      <c r="A1245">
        <v>10718</v>
      </c>
      <c r="B1245" t="s">
        <v>55</v>
      </c>
      <c r="C1245" s="1">
        <v>35730</v>
      </c>
      <c r="D1245" t="s">
        <v>135</v>
      </c>
      <c r="E1245" t="s">
        <v>22</v>
      </c>
      <c r="F1245" t="s">
        <v>48</v>
      </c>
      <c r="G1245">
        <v>24.7</v>
      </c>
      <c r="H1245">
        <v>40</v>
      </c>
      <c r="I1245">
        <f>EmpresaUsa[[#This Row],[PRECIO]]*EmpresaUsa[[#This Row],[CANTIDADSOLICITADA]]</f>
        <v>988</v>
      </c>
      <c r="J1245" t="s">
        <v>196</v>
      </c>
      <c r="K1245" t="s">
        <v>197</v>
      </c>
    </row>
    <row r="1246" spans="1:11" x14ac:dyDescent="0.35">
      <c r="A1246">
        <v>10718</v>
      </c>
      <c r="B1246" t="s">
        <v>55</v>
      </c>
      <c r="C1246" s="1">
        <v>35730</v>
      </c>
      <c r="D1246" t="s">
        <v>135</v>
      </c>
      <c r="E1246" t="s">
        <v>31</v>
      </c>
      <c r="F1246" t="s">
        <v>63</v>
      </c>
      <c r="G1246">
        <v>64.09</v>
      </c>
      <c r="H1246">
        <v>20</v>
      </c>
      <c r="I1246">
        <f>EmpresaUsa[[#This Row],[PRECIO]]*EmpresaUsa[[#This Row],[CANTIDADSOLICITADA]]</f>
        <v>1281.8000000000002</v>
      </c>
      <c r="J1246" t="s">
        <v>196</v>
      </c>
      <c r="K1246" t="s">
        <v>198</v>
      </c>
    </row>
    <row r="1247" spans="1:11" x14ac:dyDescent="0.35">
      <c r="A1247">
        <v>10719</v>
      </c>
      <c r="B1247" t="s">
        <v>67</v>
      </c>
      <c r="C1247" s="1">
        <v>35730</v>
      </c>
      <c r="D1247" t="s">
        <v>184</v>
      </c>
      <c r="E1247" t="s">
        <v>22</v>
      </c>
      <c r="F1247" t="s">
        <v>118</v>
      </c>
      <c r="G1247">
        <v>81.25</v>
      </c>
      <c r="H1247">
        <v>12</v>
      </c>
      <c r="I1247">
        <f>EmpresaUsa[[#This Row],[PRECIO]]*EmpresaUsa[[#This Row],[CANTIDADSOLICITADA]]</f>
        <v>975</v>
      </c>
      <c r="J1247" t="s">
        <v>199</v>
      </c>
      <c r="K1247" t="s">
        <v>200</v>
      </c>
    </row>
    <row r="1248" spans="1:11" x14ac:dyDescent="0.35">
      <c r="A1248">
        <v>10719</v>
      </c>
      <c r="B1248" t="s">
        <v>67</v>
      </c>
      <c r="C1248" s="1">
        <v>35730</v>
      </c>
      <c r="D1248" t="s">
        <v>184</v>
      </c>
      <c r="E1248" t="s">
        <v>22</v>
      </c>
      <c r="F1248" t="s">
        <v>71</v>
      </c>
      <c r="G1248">
        <v>33.656999999999996</v>
      </c>
      <c r="H1248">
        <v>3</v>
      </c>
      <c r="I1248">
        <f>EmpresaUsa[[#This Row],[PRECIO]]*EmpresaUsa[[#This Row],[CANTIDADSOLICITADA]]</f>
        <v>100.97099999999999</v>
      </c>
      <c r="J1248" t="s">
        <v>201</v>
      </c>
      <c r="K1248" t="s">
        <v>202</v>
      </c>
    </row>
    <row r="1249" spans="1:11" x14ac:dyDescent="0.35">
      <c r="A1249">
        <v>10719</v>
      </c>
      <c r="B1249" t="s">
        <v>67</v>
      </c>
      <c r="C1249" s="1">
        <v>35730</v>
      </c>
      <c r="D1249" t="s">
        <v>184</v>
      </c>
      <c r="E1249" t="s">
        <v>41</v>
      </c>
      <c r="F1249" t="s">
        <v>110</v>
      </c>
      <c r="G1249">
        <v>9.6850000000000005</v>
      </c>
      <c r="H1249">
        <v>40</v>
      </c>
      <c r="I1249">
        <f>EmpresaUsa[[#This Row],[PRECIO]]*EmpresaUsa[[#This Row],[CANTIDADSOLICITADA]]</f>
        <v>387.40000000000003</v>
      </c>
      <c r="J1249" t="s">
        <v>196</v>
      </c>
      <c r="K1249" t="s">
        <v>203</v>
      </c>
    </row>
    <row r="1250" spans="1:11" x14ac:dyDescent="0.35">
      <c r="A1250">
        <v>10720</v>
      </c>
      <c r="B1250" t="s">
        <v>67</v>
      </c>
      <c r="C1250" s="1">
        <v>35731</v>
      </c>
      <c r="D1250" t="s">
        <v>65</v>
      </c>
      <c r="E1250" t="s">
        <v>36</v>
      </c>
      <c r="F1250" t="s">
        <v>66</v>
      </c>
      <c r="G1250">
        <v>23.4</v>
      </c>
      <c r="H1250">
        <v>21</v>
      </c>
      <c r="I1250">
        <f>EmpresaUsa[[#This Row],[PRECIO]]*EmpresaUsa[[#This Row],[CANTIDADSOLICITADA]]</f>
        <v>491.4</v>
      </c>
      <c r="J1250" t="s">
        <v>204</v>
      </c>
      <c r="K1250" t="s">
        <v>205</v>
      </c>
    </row>
    <row r="1251" spans="1:11" x14ac:dyDescent="0.35">
      <c r="A1251">
        <v>10720</v>
      </c>
      <c r="B1251" t="s">
        <v>67</v>
      </c>
      <c r="C1251" s="1">
        <v>35731</v>
      </c>
      <c r="D1251" t="s">
        <v>65</v>
      </c>
      <c r="E1251" t="s">
        <v>10</v>
      </c>
      <c r="F1251" t="s">
        <v>88</v>
      </c>
      <c r="G1251">
        <v>27.95</v>
      </c>
      <c r="H1251">
        <v>8</v>
      </c>
      <c r="I1251">
        <f>EmpresaUsa[[#This Row],[PRECIO]]*EmpresaUsa[[#This Row],[CANTIDADSOLICITADA]]</f>
        <v>223.6</v>
      </c>
      <c r="J1251" t="s">
        <v>196</v>
      </c>
      <c r="K1251" t="s">
        <v>206</v>
      </c>
    </row>
    <row r="1252" spans="1:11" x14ac:dyDescent="0.35">
      <c r="A1252">
        <v>10721</v>
      </c>
      <c r="B1252" t="s">
        <v>8</v>
      </c>
      <c r="C1252" s="1">
        <v>35732</v>
      </c>
      <c r="D1252" t="s">
        <v>86</v>
      </c>
      <c r="E1252" t="s">
        <v>24</v>
      </c>
      <c r="F1252" t="s">
        <v>95</v>
      </c>
      <c r="G1252">
        <v>25.285</v>
      </c>
      <c r="H1252">
        <v>50</v>
      </c>
      <c r="I1252">
        <f>EmpresaUsa[[#This Row],[PRECIO]]*EmpresaUsa[[#This Row],[CANTIDADSOLICITADA]]</f>
        <v>1264.25</v>
      </c>
      <c r="J1252" t="s">
        <v>196</v>
      </c>
      <c r="K1252" t="s">
        <v>207</v>
      </c>
    </row>
    <row r="1253" spans="1:11" x14ac:dyDescent="0.35">
      <c r="A1253">
        <v>10722</v>
      </c>
      <c r="B1253" t="s">
        <v>67</v>
      </c>
      <c r="C1253" s="1">
        <v>35732</v>
      </c>
      <c r="D1253" t="s">
        <v>137</v>
      </c>
      <c r="E1253" t="s">
        <v>36</v>
      </c>
      <c r="F1253" t="s">
        <v>46</v>
      </c>
      <c r="G1253">
        <v>24.7</v>
      </c>
      <c r="H1253">
        <v>3</v>
      </c>
      <c r="I1253">
        <f>EmpresaUsa[[#This Row],[PRECIO]]*EmpresaUsa[[#This Row],[CANTIDADSOLICITADA]]</f>
        <v>74.099999999999994</v>
      </c>
      <c r="J1253" t="s">
        <v>201</v>
      </c>
      <c r="K1253" t="s">
        <v>208</v>
      </c>
    </row>
    <row r="1254" spans="1:11" x14ac:dyDescent="0.35">
      <c r="A1254">
        <v>10722</v>
      </c>
      <c r="B1254" t="s">
        <v>67</v>
      </c>
      <c r="C1254" s="1">
        <v>35732</v>
      </c>
      <c r="D1254" t="s">
        <v>137</v>
      </c>
      <c r="E1254" t="s">
        <v>10</v>
      </c>
      <c r="F1254" t="s">
        <v>35</v>
      </c>
      <c r="G1254">
        <v>16.25</v>
      </c>
      <c r="H1254">
        <v>50</v>
      </c>
      <c r="I1254">
        <f>EmpresaUsa[[#This Row],[PRECIO]]*EmpresaUsa[[#This Row],[CANTIDADSOLICITADA]]</f>
        <v>812.5</v>
      </c>
      <c r="J1254" t="s">
        <v>209</v>
      </c>
      <c r="K1254" t="s">
        <v>210</v>
      </c>
    </row>
    <row r="1255" spans="1:11" x14ac:dyDescent="0.35">
      <c r="A1255">
        <v>10722</v>
      </c>
      <c r="B1255" t="s">
        <v>67</v>
      </c>
      <c r="C1255" s="1">
        <v>35732</v>
      </c>
      <c r="D1255" t="s">
        <v>137</v>
      </c>
      <c r="E1255" t="s">
        <v>31</v>
      </c>
      <c r="F1255" t="s">
        <v>111</v>
      </c>
      <c r="G1255">
        <v>16.25</v>
      </c>
      <c r="H1255">
        <v>45</v>
      </c>
      <c r="I1255">
        <f>EmpresaUsa[[#This Row],[PRECIO]]*EmpresaUsa[[#This Row],[CANTIDADSOLICITADA]]</f>
        <v>731.25</v>
      </c>
      <c r="J1255" t="s">
        <v>204</v>
      </c>
      <c r="K1255" t="s">
        <v>211</v>
      </c>
    </row>
    <row r="1256" spans="1:11" x14ac:dyDescent="0.35">
      <c r="A1256">
        <v>10722</v>
      </c>
      <c r="B1256" t="s">
        <v>67</v>
      </c>
      <c r="C1256" s="1">
        <v>35732</v>
      </c>
      <c r="D1256" t="s">
        <v>137</v>
      </c>
      <c r="E1256" t="s">
        <v>36</v>
      </c>
      <c r="F1256" t="s">
        <v>99</v>
      </c>
      <c r="G1256">
        <v>10.074999999999999</v>
      </c>
      <c r="H1256">
        <v>42</v>
      </c>
      <c r="I1256">
        <f>EmpresaUsa[[#This Row],[PRECIO]]*EmpresaUsa[[#This Row],[CANTIDADSOLICITADA]]</f>
        <v>423.15</v>
      </c>
      <c r="J1256" t="s">
        <v>204</v>
      </c>
      <c r="K1256" t="s">
        <v>212</v>
      </c>
    </row>
    <row r="1257" spans="1:11" x14ac:dyDescent="0.35">
      <c r="A1257">
        <v>10723</v>
      </c>
      <c r="B1257" t="s">
        <v>26</v>
      </c>
      <c r="C1257" s="1">
        <v>35733</v>
      </c>
      <c r="D1257" t="s">
        <v>83</v>
      </c>
      <c r="E1257" t="s">
        <v>31</v>
      </c>
      <c r="F1257" t="s">
        <v>141</v>
      </c>
      <c r="G1257">
        <v>40.598999999999997</v>
      </c>
      <c r="H1257">
        <v>15</v>
      </c>
      <c r="I1257">
        <f>EmpresaUsa[[#This Row],[PRECIO]]*EmpresaUsa[[#This Row],[CANTIDADSOLICITADA]]</f>
        <v>608.9849999999999</v>
      </c>
      <c r="J1257" t="s">
        <v>196</v>
      </c>
      <c r="K1257" t="s">
        <v>213</v>
      </c>
    </row>
    <row r="1258" spans="1:11" x14ac:dyDescent="0.35">
      <c r="A1258">
        <v>10724</v>
      </c>
      <c r="B1258" t="s">
        <v>67</v>
      </c>
      <c r="C1258" s="1">
        <v>35733</v>
      </c>
      <c r="D1258" t="s">
        <v>143</v>
      </c>
      <c r="E1258" t="s">
        <v>22</v>
      </c>
      <c r="F1258" t="s">
        <v>87</v>
      </c>
      <c r="G1258">
        <v>40.299999999999997</v>
      </c>
      <c r="H1258">
        <v>16</v>
      </c>
      <c r="I1258">
        <f>EmpresaUsa[[#This Row],[PRECIO]]*EmpresaUsa[[#This Row],[CANTIDADSOLICITADA]]</f>
        <v>644.79999999999995</v>
      </c>
      <c r="J1258" t="s">
        <v>201</v>
      </c>
      <c r="K1258" t="s">
        <v>214</v>
      </c>
    </row>
    <row r="1259" spans="1:11" x14ac:dyDescent="0.35">
      <c r="A1259">
        <v>10724</v>
      </c>
      <c r="B1259" t="s">
        <v>67</v>
      </c>
      <c r="C1259" s="1">
        <v>35733</v>
      </c>
      <c r="D1259" t="s">
        <v>143</v>
      </c>
      <c r="E1259" t="s">
        <v>24</v>
      </c>
      <c r="F1259" t="s">
        <v>170</v>
      </c>
      <c r="G1259">
        <v>37.049999999999997</v>
      </c>
      <c r="H1259">
        <v>5</v>
      </c>
      <c r="I1259">
        <f>EmpresaUsa[[#This Row],[PRECIO]]*EmpresaUsa[[#This Row],[CANTIDADSOLICITADA]]</f>
        <v>185.25</v>
      </c>
      <c r="J1259" t="s">
        <v>201</v>
      </c>
      <c r="K1259" t="s">
        <v>215</v>
      </c>
    </row>
    <row r="1260" spans="1:11" x14ac:dyDescent="0.35">
      <c r="A1260">
        <v>10725</v>
      </c>
      <c r="B1260" t="s">
        <v>20</v>
      </c>
      <c r="C1260" s="1">
        <v>35734</v>
      </c>
      <c r="D1260" t="s">
        <v>149</v>
      </c>
      <c r="E1260" t="s">
        <v>22</v>
      </c>
      <c r="F1260" t="s">
        <v>23</v>
      </c>
      <c r="G1260">
        <v>12.545</v>
      </c>
      <c r="H1260">
        <v>12</v>
      </c>
      <c r="I1260">
        <f>EmpresaUsa[[#This Row],[PRECIO]]*EmpresaUsa[[#This Row],[CANTIDADSOLICITADA]]</f>
        <v>150.54</v>
      </c>
      <c r="J1260" t="s">
        <v>194</v>
      </c>
      <c r="K1260" t="s">
        <v>216</v>
      </c>
    </row>
    <row r="1261" spans="1:11" x14ac:dyDescent="0.35">
      <c r="A1261">
        <v>10725</v>
      </c>
      <c r="B1261" t="s">
        <v>20</v>
      </c>
      <c r="C1261" s="1">
        <v>35734</v>
      </c>
      <c r="D1261" t="s">
        <v>149</v>
      </c>
      <c r="E1261" t="s">
        <v>12</v>
      </c>
      <c r="F1261" t="s">
        <v>134</v>
      </c>
      <c r="G1261">
        <v>9.1</v>
      </c>
      <c r="H1261">
        <v>4</v>
      </c>
      <c r="I1261">
        <f>EmpresaUsa[[#This Row],[PRECIO]]*EmpresaUsa[[#This Row],[CANTIDADSOLICITADA]]</f>
        <v>36.4</v>
      </c>
      <c r="J1261" t="s">
        <v>199</v>
      </c>
      <c r="K1261" t="s">
        <v>217</v>
      </c>
    </row>
    <row r="1262" spans="1:11" x14ac:dyDescent="0.35">
      <c r="A1262">
        <v>10725</v>
      </c>
      <c r="B1262" t="s">
        <v>20</v>
      </c>
      <c r="C1262" s="1">
        <v>35734</v>
      </c>
      <c r="D1262" t="s">
        <v>149</v>
      </c>
      <c r="E1262" t="s">
        <v>41</v>
      </c>
      <c r="F1262" t="s">
        <v>42</v>
      </c>
      <c r="G1262">
        <v>31.2</v>
      </c>
      <c r="H1262">
        <v>6</v>
      </c>
      <c r="I1262">
        <f>EmpresaUsa[[#This Row],[PRECIO]]*EmpresaUsa[[#This Row],[CANTIDADSOLICITADA]]</f>
        <v>187.2</v>
      </c>
      <c r="J1262" t="s">
        <v>194</v>
      </c>
      <c r="K1262" t="s">
        <v>218</v>
      </c>
    </row>
    <row r="1263" spans="1:11" x14ac:dyDescent="0.35">
      <c r="A1263">
        <v>10726</v>
      </c>
      <c r="B1263" t="s">
        <v>20</v>
      </c>
      <c r="C1263" s="1">
        <v>35737</v>
      </c>
      <c r="D1263" t="s">
        <v>156</v>
      </c>
      <c r="E1263" t="s">
        <v>24</v>
      </c>
      <c r="F1263" t="s">
        <v>127</v>
      </c>
      <c r="G1263">
        <v>28.6</v>
      </c>
      <c r="H1263">
        <v>25</v>
      </c>
      <c r="I1263">
        <f>EmpresaUsa[[#This Row],[PRECIO]]*EmpresaUsa[[#This Row],[CANTIDADSOLICITADA]]</f>
        <v>715</v>
      </c>
      <c r="J1263" t="s">
        <v>196</v>
      </c>
      <c r="K1263" t="s">
        <v>219</v>
      </c>
    </row>
    <row r="1264" spans="1:11" x14ac:dyDescent="0.35">
      <c r="A1264">
        <v>10726</v>
      </c>
      <c r="B1264" t="s">
        <v>20</v>
      </c>
      <c r="C1264" s="1">
        <v>35737</v>
      </c>
      <c r="D1264" t="s">
        <v>156</v>
      </c>
      <c r="E1264" t="s">
        <v>10</v>
      </c>
      <c r="F1264" t="s">
        <v>11</v>
      </c>
      <c r="G1264">
        <v>27.3</v>
      </c>
      <c r="H1264">
        <v>5</v>
      </c>
      <c r="I1264">
        <f>EmpresaUsa[[#This Row],[PRECIO]]*EmpresaUsa[[#This Row],[CANTIDADSOLICITADA]]</f>
        <v>136.5</v>
      </c>
      <c r="J1264" t="s">
        <v>196</v>
      </c>
      <c r="K1264" t="s">
        <v>220</v>
      </c>
    </row>
    <row r="1265" spans="1:11" x14ac:dyDescent="0.35">
      <c r="A1265">
        <v>10727</v>
      </c>
      <c r="B1265" t="s">
        <v>73</v>
      </c>
      <c r="C1265" s="1">
        <v>35737</v>
      </c>
      <c r="D1265" t="s">
        <v>109</v>
      </c>
      <c r="E1265" t="s">
        <v>41</v>
      </c>
      <c r="F1265" t="s">
        <v>75</v>
      </c>
      <c r="G1265">
        <v>50.7</v>
      </c>
      <c r="H1265">
        <v>20</v>
      </c>
      <c r="I1265">
        <f>EmpresaUsa[[#This Row],[PRECIO]]*EmpresaUsa[[#This Row],[CANTIDADSOLICITADA]]</f>
        <v>1014</v>
      </c>
      <c r="J1265" t="s">
        <v>199</v>
      </c>
      <c r="K1265" t="s">
        <v>221</v>
      </c>
    </row>
    <row r="1266" spans="1:11" x14ac:dyDescent="0.35">
      <c r="A1266">
        <v>10727</v>
      </c>
      <c r="B1266" t="s">
        <v>73</v>
      </c>
      <c r="C1266" s="1">
        <v>35737</v>
      </c>
      <c r="D1266" t="s">
        <v>109</v>
      </c>
      <c r="E1266" t="s">
        <v>12</v>
      </c>
      <c r="F1266" t="s">
        <v>70</v>
      </c>
      <c r="G1266">
        <v>49.4</v>
      </c>
      <c r="H1266">
        <v>10</v>
      </c>
      <c r="I1266">
        <f>EmpresaUsa[[#This Row],[PRECIO]]*EmpresaUsa[[#This Row],[CANTIDADSOLICITADA]]</f>
        <v>494</v>
      </c>
      <c r="J1266" t="s">
        <v>196</v>
      </c>
      <c r="K1266" t="s">
        <v>222</v>
      </c>
    </row>
    <row r="1267" spans="1:11" x14ac:dyDescent="0.35">
      <c r="A1267">
        <v>10727</v>
      </c>
      <c r="B1267" t="s">
        <v>73</v>
      </c>
      <c r="C1267" s="1">
        <v>35737</v>
      </c>
      <c r="D1267" t="s">
        <v>109</v>
      </c>
      <c r="E1267" t="s">
        <v>10</v>
      </c>
      <c r="F1267" t="s">
        <v>49</v>
      </c>
      <c r="G1267">
        <v>71.5</v>
      </c>
      <c r="H1267">
        <v>10</v>
      </c>
      <c r="I1267">
        <f>EmpresaUsa[[#This Row],[PRECIO]]*EmpresaUsa[[#This Row],[CANTIDADSOLICITADA]]</f>
        <v>715</v>
      </c>
      <c r="J1267" t="s">
        <v>209</v>
      </c>
      <c r="K1267" t="s">
        <v>223</v>
      </c>
    </row>
    <row r="1268" spans="1:11" x14ac:dyDescent="0.35">
      <c r="A1268">
        <v>10728</v>
      </c>
      <c r="B1268" t="s">
        <v>20</v>
      </c>
      <c r="C1268" s="1">
        <v>35738</v>
      </c>
      <c r="D1268" t="s">
        <v>160</v>
      </c>
      <c r="E1268" t="s">
        <v>22</v>
      </c>
      <c r="F1268" t="s">
        <v>71</v>
      </c>
      <c r="G1268">
        <v>33.656999999999996</v>
      </c>
      <c r="H1268">
        <v>15</v>
      </c>
      <c r="I1268">
        <f>EmpresaUsa[[#This Row],[PRECIO]]*EmpresaUsa[[#This Row],[CANTIDADSOLICITADA]]</f>
        <v>504.85499999999996</v>
      </c>
      <c r="J1268" t="s">
        <v>201</v>
      </c>
      <c r="K1268" t="s">
        <v>224</v>
      </c>
    </row>
    <row r="1269" spans="1:11" x14ac:dyDescent="0.35">
      <c r="A1269">
        <v>10728</v>
      </c>
      <c r="B1269" t="s">
        <v>20</v>
      </c>
      <c r="C1269" s="1">
        <v>35738</v>
      </c>
      <c r="D1269" t="s">
        <v>160</v>
      </c>
      <c r="E1269" t="s">
        <v>22</v>
      </c>
      <c r="F1269" t="s">
        <v>79</v>
      </c>
      <c r="G1269">
        <v>23.92</v>
      </c>
      <c r="H1269">
        <v>6</v>
      </c>
      <c r="I1269">
        <f>EmpresaUsa[[#This Row],[PRECIO]]*EmpresaUsa[[#This Row],[CANTIDADSOLICITADA]]</f>
        <v>143.52000000000001</v>
      </c>
      <c r="J1269" t="s">
        <v>199</v>
      </c>
      <c r="K1269" t="s">
        <v>225</v>
      </c>
    </row>
    <row r="1270" spans="1:11" x14ac:dyDescent="0.35">
      <c r="A1270">
        <v>10728</v>
      </c>
      <c r="B1270" t="s">
        <v>20</v>
      </c>
      <c r="C1270" s="1">
        <v>35738</v>
      </c>
      <c r="D1270" t="s">
        <v>160</v>
      </c>
      <c r="E1270" t="s">
        <v>41</v>
      </c>
      <c r="F1270" t="s">
        <v>42</v>
      </c>
      <c r="G1270">
        <v>31.2</v>
      </c>
      <c r="H1270">
        <v>12</v>
      </c>
      <c r="I1270">
        <f>EmpresaUsa[[#This Row],[PRECIO]]*EmpresaUsa[[#This Row],[CANTIDADSOLICITADA]]</f>
        <v>374.4</v>
      </c>
      <c r="J1270" t="s">
        <v>194</v>
      </c>
      <c r="K1270" t="s">
        <v>226</v>
      </c>
    </row>
    <row r="1271" spans="1:11" x14ac:dyDescent="0.35">
      <c r="A1271">
        <v>10728</v>
      </c>
      <c r="B1271" t="s">
        <v>20</v>
      </c>
      <c r="C1271" s="1">
        <v>35738</v>
      </c>
      <c r="D1271" t="s">
        <v>160</v>
      </c>
      <c r="E1271" t="s">
        <v>10</v>
      </c>
      <c r="F1271" t="s">
        <v>34</v>
      </c>
      <c r="G1271">
        <v>44.2</v>
      </c>
      <c r="H1271">
        <v>15</v>
      </c>
      <c r="I1271">
        <f>EmpresaUsa[[#This Row],[PRECIO]]*EmpresaUsa[[#This Row],[CANTIDADSOLICITADA]]</f>
        <v>663</v>
      </c>
      <c r="J1271" t="s">
        <v>194</v>
      </c>
      <c r="K1271" t="s">
        <v>195</v>
      </c>
    </row>
    <row r="1272" spans="1:11" x14ac:dyDescent="0.35">
      <c r="A1272">
        <v>10729</v>
      </c>
      <c r="B1272" t="s">
        <v>67</v>
      </c>
      <c r="C1272" s="1">
        <v>35738</v>
      </c>
      <c r="D1272" t="s">
        <v>167</v>
      </c>
      <c r="E1272" t="s">
        <v>36</v>
      </c>
      <c r="F1272" t="s">
        <v>105</v>
      </c>
      <c r="G1272">
        <v>23.4</v>
      </c>
      <c r="H1272">
        <v>50</v>
      </c>
      <c r="I1272">
        <f>EmpresaUsa[[#This Row],[PRECIO]]*EmpresaUsa[[#This Row],[CANTIDADSOLICITADA]]</f>
        <v>1170</v>
      </c>
      <c r="J1272" t="s">
        <v>196</v>
      </c>
      <c r="K1272" t="s">
        <v>197</v>
      </c>
    </row>
    <row r="1273" spans="1:11" x14ac:dyDescent="0.35">
      <c r="A1273">
        <v>10729</v>
      </c>
      <c r="B1273" t="s">
        <v>67</v>
      </c>
      <c r="C1273" s="1">
        <v>35738</v>
      </c>
      <c r="D1273" t="s">
        <v>167</v>
      </c>
      <c r="E1273" t="s">
        <v>31</v>
      </c>
      <c r="F1273" t="s">
        <v>60</v>
      </c>
      <c r="G1273">
        <v>13</v>
      </c>
      <c r="H1273">
        <v>30</v>
      </c>
      <c r="I1273">
        <f>EmpresaUsa[[#This Row],[PRECIO]]*EmpresaUsa[[#This Row],[CANTIDADSOLICITADA]]</f>
        <v>390</v>
      </c>
      <c r="J1273" t="s">
        <v>196</v>
      </c>
      <c r="K1273" t="s">
        <v>198</v>
      </c>
    </row>
    <row r="1274" spans="1:11" x14ac:dyDescent="0.35">
      <c r="A1274">
        <v>10729</v>
      </c>
      <c r="B1274" t="s">
        <v>67</v>
      </c>
      <c r="C1274" s="1">
        <v>35738</v>
      </c>
      <c r="D1274" t="s">
        <v>167</v>
      </c>
      <c r="E1274" t="s">
        <v>31</v>
      </c>
      <c r="F1274" t="s">
        <v>151</v>
      </c>
      <c r="G1274">
        <v>21.125</v>
      </c>
      <c r="H1274">
        <v>40</v>
      </c>
      <c r="I1274">
        <f>EmpresaUsa[[#This Row],[PRECIO]]*EmpresaUsa[[#This Row],[CANTIDADSOLICITADA]]</f>
        <v>845</v>
      </c>
      <c r="J1274" t="s">
        <v>199</v>
      </c>
      <c r="K1274" t="s">
        <v>200</v>
      </c>
    </row>
    <row r="1275" spans="1:11" x14ac:dyDescent="0.35">
      <c r="A1275">
        <v>10730</v>
      </c>
      <c r="B1275" t="s">
        <v>8</v>
      </c>
      <c r="C1275" s="1">
        <v>35739</v>
      </c>
      <c r="D1275" t="s">
        <v>142</v>
      </c>
      <c r="E1275" t="s">
        <v>31</v>
      </c>
      <c r="F1275" t="s">
        <v>47</v>
      </c>
      <c r="G1275">
        <v>22.684999999999999</v>
      </c>
      <c r="H1275">
        <v>15</v>
      </c>
      <c r="I1275">
        <f>EmpresaUsa[[#This Row],[PRECIO]]*EmpresaUsa[[#This Row],[CANTIDADSOLICITADA]]</f>
        <v>340.27499999999998</v>
      </c>
      <c r="J1275" t="s">
        <v>201</v>
      </c>
      <c r="K1275" t="s">
        <v>202</v>
      </c>
    </row>
    <row r="1276" spans="1:11" x14ac:dyDescent="0.35">
      <c r="A1276">
        <v>10730</v>
      </c>
      <c r="B1276" t="s">
        <v>8</v>
      </c>
      <c r="C1276" s="1">
        <v>35739</v>
      </c>
      <c r="D1276" t="s">
        <v>142</v>
      </c>
      <c r="E1276" t="s">
        <v>10</v>
      </c>
      <c r="F1276" t="s">
        <v>35</v>
      </c>
      <c r="G1276">
        <v>16.25</v>
      </c>
      <c r="H1276">
        <v>3</v>
      </c>
      <c r="I1276">
        <f>EmpresaUsa[[#This Row],[PRECIO]]*EmpresaUsa[[#This Row],[CANTIDADSOLICITADA]]</f>
        <v>48.75</v>
      </c>
      <c r="J1276" t="s">
        <v>196</v>
      </c>
      <c r="K1276" t="s">
        <v>203</v>
      </c>
    </row>
    <row r="1277" spans="1:11" x14ac:dyDescent="0.35">
      <c r="A1277">
        <v>10730</v>
      </c>
      <c r="B1277" t="s">
        <v>8</v>
      </c>
      <c r="C1277" s="1">
        <v>35739</v>
      </c>
      <c r="D1277" t="s">
        <v>142</v>
      </c>
      <c r="E1277" t="s">
        <v>24</v>
      </c>
      <c r="F1277" t="s">
        <v>25</v>
      </c>
      <c r="G1277">
        <v>27.364999999999998</v>
      </c>
      <c r="H1277">
        <v>10</v>
      </c>
      <c r="I1277">
        <f>EmpresaUsa[[#This Row],[PRECIO]]*EmpresaUsa[[#This Row],[CANTIDADSOLICITADA]]</f>
        <v>273.64999999999998</v>
      </c>
      <c r="J1277" t="s">
        <v>204</v>
      </c>
      <c r="K1277" t="s">
        <v>205</v>
      </c>
    </row>
    <row r="1278" spans="1:11" x14ac:dyDescent="0.35">
      <c r="A1278">
        <v>10731</v>
      </c>
      <c r="B1278" t="s">
        <v>112</v>
      </c>
      <c r="C1278" s="1">
        <v>35740</v>
      </c>
      <c r="D1278" t="s">
        <v>39</v>
      </c>
      <c r="E1278" t="s">
        <v>31</v>
      </c>
      <c r="F1278" t="s">
        <v>60</v>
      </c>
      <c r="G1278">
        <v>13</v>
      </c>
      <c r="H1278">
        <v>40</v>
      </c>
      <c r="I1278">
        <f>EmpresaUsa[[#This Row],[PRECIO]]*EmpresaUsa[[#This Row],[CANTIDADSOLICITADA]]</f>
        <v>520</v>
      </c>
      <c r="J1278" t="s">
        <v>196</v>
      </c>
      <c r="K1278" t="s">
        <v>206</v>
      </c>
    </row>
    <row r="1279" spans="1:11" x14ac:dyDescent="0.35">
      <c r="A1279">
        <v>10731</v>
      </c>
      <c r="B1279" t="s">
        <v>112</v>
      </c>
      <c r="C1279" s="1">
        <v>35740</v>
      </c>
      <c r="D1279" t="s">
        <v>39</v>
      </c>
      <c r="E1279" t="s">
        <v>17</v>
      </c>
      <c r="F1279" t="s">
        <v>19</v>
      </c>
      <c r="G1279">
        <v>68.900000000000006</v>
      </c>
      <c r="H1279">
        <v>30</v>
      </c>
      <c r="I1279">
        <f>EmpresaUsa[[#This Row],[PRECIO]]*EmpresaUsa[[#This Row],[CANTIDADSOLICITADA]]</f>
        <v>2067</v>
      </c>
      <c r="J1279" t="s">
        <v>196</v>
      </c>
      <c r="K1279" t="s">
        <v>207</v>
      </c>
    </row>
    <row r="1280" spans="1:11" x14ac:dyDescent="0.35">
      <c r="A1280">
        <v>10732</v>
      </c>
      <c r="B1280" t="s">
        <v>26</v>
      </c>
      <c r="C1280" s="1">
        <v>35740</v>
      </c>
      <c r="D1280" t="s">
        <v>142</v>
      </c>
      <c r="E1280" t="s">
        <v>36</v>
      </c>
      <c r="F1280" t="s">
        <v>80</v>
      </c>
      <c r="G1280">
        <v>23.4</v>
      </c>
      <c r="H1280">
        <v>20</v>
      </c>
      <c r="I1280">
        <f>EmpresaUsa[[#This Row],[PRECIO]]*EmpresaUsa[[#This Row],[CANTIDADSOLICITADA]]</f>
        <v>468</v>
      </c>
      <c r="J1280" t="s">
        <v>201</v>
      </c>
      <c r="K1280" t="s">
        <v>208</v>
      </c>
    </row>
    <row r="1281" spans="1:11" x14ac:dyDescent="0.35">
      <c r="A1281">
        <v>10733</v>
      </c>
      <c r="B1281" t="s">
        <v>55</v>
      </c>
      <c r="C1281" s="1">
        <v>35741</v>
      </c>
      <c r="D1281" t="s">
        <v>94</v>
      </c>
      <c r="E1281" t="s">
        <v>17</v>
      </c>
      <c r="F1281" t="s">
        <v>18</v>
      </c>
      <c r="G1281">
        <v>30.225000000000001</v>
      </c>
      <c r="H1281">
        <v>16</v>
      </c>
      <c r="I1281">
        <f>EmpresaUsa[[#This Row],[PRECIO]]*EmpresaUsa[[#This Row],[CANTIDADSOLICITADA]]</f>
        <v>483.6</v>
      </c>
      <c r="J1281" t="s">
        <v>209</v>
      </c>
      <c r="K1281" t="s">
        <v>210</v>
      </c>
    </row>
    <row r="1282" spans="1:11" x14ac:dyDescent="0.35">
      <c r="A1282">
        <v>10733</v>
      </c>
      <c r="B1282" t="s">
        <v>55</v>
      </c>
      <c r="C1282" s="1">
        <v>35741</v>
      </c>
      <c r="D1282" t="s">
        <v>94</v>
      </c>
      <c r="E1282" t="s">
        <v>17</v>
      </c>
      <c r="F1282" t="s">
        <v>93</v>
      </c>
      <c r="G1282">
        <v>59.28</v>
      </c>
      <c r="H1282">
        <v>20</v>
      </c>
      <c r="I1282">
        <f>EmpresaUsa[[#This Row],[PRECIO]]*EmpresaUsa[[#This Row],[CANTIDADSOLICITADA]]</f>
        <v>1185.5999999999999</v>
      </c>
      <c r="J1282" t="s">
        <v>204</v>
      </c>
      <c r="K1282" t="s">
        <v>211</v>
      </c>
    </row>
    <row r="1283" spans="1:11" x14ac:dyDescent="0.35">
      <c r="A1283">
        <v>10733</v>
      </c>
      <c r="B1283" t="s">
        <v>55</v>
      </c>
      <c r="C1283" s="1">
        <v>35741</v>
      </c>
      <c r="D1283" t="s">
        <v>94</v>
      </c>
      <c r="E1283" t="s">
        <v>12</v>
      </c>
      <c r="F1283" t="s">
        <v>134</v>
      </c>
      <c r="G1283">
        <v>9.1</v>
      </c>
      <c r="H1283">
        <v>25</v>
      </c>
      <c r="I1283">
        <f>EmpresaUsa[[#This Row],[PRECIO]]*EmpresaUsa[[#This Row],[CANTIDADSOLICITADA]]</f>
        <v>227.5</v>
      </c>
      <c r="J1283" t="s">
        <v>204</v>
      </c>
      <c r="K1283" t="s">
        <v>212</v>
      </c>
    </row>
    <row r="1284" spans="1:11" x14ac:dyDescent="0.35">
      <c r="A1284">
        <v>10734</v>
      </c>
      <c r="B1284" t="s">
        <v>73</v>
      </c>
      <c r="C1284" s="1">
        <v>35741</v>
      </c>
      <c r="D1284" t="s">
        <v>173</v>
      </c>
      <c r="E1284" t="s">
        <v>24</v>
      </c>
      <c r="F1284" t="s">
        <v>128</v>
      </c>
      <c r="G1284">
        <v>32.5</v>
      </c>
      <c r="H1284">
        <v>30</v>
      </c>
      <c r="I1284">
        <f>EmpresaUsa[[#This Row],[PRECIO]]*EmpresaUsa[[#This Row],[CANTIDADSOLICITADA]]</f>
        <v>975</v>
      </c>
      <c r="J1284" t="s">
        <v>196</v>
      </c>
      <c r="K1284" t="s">
        <v>213</v>
      </c>
    </row>
    <row r="1285" spans="1:11" x14ac:dyDescent="0.35">
      <c r="A1285">
        <v>10734</v>
      </c>
      <c r="B1285" t="s">
        <v>73</v>
      </c>
      <c r="C1285" s="1">
        <v>35741</v>
      </c>
      <c r="D1285" t="s">
        <v>173</v>
      </c>
      <c r="E1285" t="s">
        <v>22</v>
      </c>
      <c r="F1285" t="s">
        <v>71</v>
      </c>
      <c r="G1285">
        <v>33.656999999999996</v>
      </c>
      <c r="H1285">
        <v>15</v>
      </c>
      <c r="I1285">
        <f>EmpresaUsa[[#This Row],[PRECIO]]*EmpresaUsa[[#This Row],[CANTIDADSOLICITADA]]</f>
        <v>504.85499999999996</v>
      </c>
      <c r="J1285" t="s">
        <v>201</v>
      </c>
      <c r="K1285" t="s">
        <v>214</v>
      </c>
    </row>
    <row r="1286" spans="1:11" x14ac:dyDescent="0.35">
      <c r="A1286">
        <v>10734</v>
      </c>
      <c r="B1286" t="s">
        <v>73</v>
      </c>
      <c r="C1286" s="1">
        <v>35741</v>
      </c>
      <c r="D1286" t="s">
        <v>173</v>
      </c>
      <c r="E1286" t="s">
        <v>36</v>
      </c>
      <c r="F1286" t="s">
        <v>80</v>
      </c>
      <c r="G1286">
        <v>23.4</v>
      </c>
      <c r="H1286">
        <v>20</v>
      </c>
      <c r="I1286">
        <f>EmpresaUsa[[#This Row],[PRECIO]]*EmpresaUsa[[#This Row],[CANTIDADSOLICITADA]]</f>
        <v>468</v>
      </c>
      <c r="J1286" t="s">
        <v>201</v>
      </c>
      <c r="K1286" t="s">
        <v>215</v>
      </c>
    </row>
    <row r="1287" spans="1:11" x14ac:dyDescent="0.35">
      <c r="A1287">
        <v>10735</v>
      </c>
      <c r="B1287" t="s">
        <v>15</v>
      </c>
      <c r="C1287" s="1">
        <v>35744</v>
      </c>
      <c r="D1287" t="s">
        <v>184</v>
      </c>
      <c r="E1287" t="s">
        <v>24</v>
      </c>
      <c r="F1287" t="s">
        <v>170</v>
      </c>
      <c r="G1287">
        <v>37.049999999999997</v>
      </c>
      <c r="H1287">
        <v>20</v>
      </c>
      <c r="I1287">
        <f>EmpresaUsa[[#This Row],[PRECIO]]*EmpresaUsa[[#This Row],[CANTIDADSOLICITADA]]</f>
        <v>741</v>
      </c>
      <c r="J1287" t="s">
        <v>194</v>
      </c>
      <c r="K1287" t="s">
        <v>216</v>
      </c>
    </row>
    <row r="1288" spans="1:11" x14ac:dyDescent="0.35">
      <c r="A1288">
        <v>10735</v>
      </c>
      <c r="B1288" t="s">
        <v>15</v>
      </c>
      <c r="C1288" s="1">
        <v>35744</v>
      </c>
      <c r="D1288" t="s">
        <v>184</v>
      </c>
      <c r="E1288" t="s">
        <v>24</v>
      </c>
      <c r="F1288" t="s">
        <v>52</v>
      </c>
      <c r="G1288">
        <v>16.899999999999999</v>
      </c>
      <c r="H1288">
        <v>2</v>
      </c>
      <c r="I1288">
        <f>EmpresaUsa[[#This Row],[PRECIO]]*EmpresaUsa[[#This Row],[CANTIDADSOLICITADA]]</f>
        <v>33.799999999999997</v>
      </c>
      <c r="J1288" t="s">
        <v>199</v>
      </c>
      <c r="K1288" t="s">
        <v>217</v>
      </c>
    </row>
    <row r="1289" spans="1:11" x14ac:dyDescent="0.35">
      <c r="A1289">
        <v>10736</v>
      </c>
      <c r="B1289" t="s">
        <v>44</v>
      </c>
      <c r="C1289" s="1">
        <v>35745</v>
      </c>
      <c r="D1289" t="s">
        <v>120</v>
      </c>
      <c r="E1289" t="s">
        <v>24</v>
      </c>
      <c r="F1289" t="s">
        <v>25</v>
      </c>
      <c r="G1289">
        <v>27.364999999999998</v>
      </c>
      <c r="H1289">
        <v>40</v>
      </c>
      <c r="I1289">
        <f>EmpresaUsa[[#This Row],[PRECIO]]*EmpresaUsa[[#This Row],[CANTIDADSOLICITADA]]</f>
        <v>1094.5999999999999</v>
      </c>
      <c r="J1289" t="s">
        <v>194</v>
      </c>
      <c r="K1289" t="s">
        <v>218</v>
      </c>
    </row>
    <row r="1290" spans="1:11" x14ac:dyDescent="0.35">
      <c r="A1290">
        <v>10736</v>
      </c>
      <c r="B1290" t="s">
        <v>44</v>
      </c>
      <c r="C1290" s="1">
        <v>35745</v>
      </c>
      <c r="D1290" t="s">
        <v>120</v>
      </c>
      <c r="E1290" t="s">
        <v>36</v>
      </c>
      <c r="F1290" t="s">
        <v>99</v>
      </c>
      <c r="G1290">
        <v>10.074999999999999</v>
      </c>
      <c r="H1290">
        <v>20</v>
      </c>
      <c r="I1290">
        <f>EmpresaUsa[[#This Row],[PRECIO]]*EmpresaUsa[[#This Row],[CANTIDADSOLICITADA]]</f>
        <v>201.5</v>
      </c>
      <c r="J1290" t="s">
        <v>196</v>
      </c>
      <c r="K1290" t="s">
        <v>219</v>
      </c>
    </row>
    <row r="1291" spans="1:11" x14ac:dyDescent="0.35">
      <c r="A1291">
        <v>10737</v>
      </c>
      <c r="B1291" t="s">
        <v>73</v>
      </c>
      <c r="C1291" s="1">
        <v>35745</v>
      </c>
      <c r="D1291" t="s">
        <v>9</v>
      </c>
      <c r="E1291" t="s">
        <v>22</v>
      </c>
      <c r="F1291" t="s">
        <v>91</v>
      </c>
      <c r="G1291">
        <v>7.8</v>
      </c>
      <c r="H1291">
        <v>4</v>
      </c>
      <c r="I1291">
        <f>EmpresaUsa[[#This Row],[PRECIO]]*EmpresaUsa[[#This Row],[CANTIDADSOLICITADA]]</f>
        <v>31.2</v>
      </c>
      <c r="J1291" t="s">
        <v>196</v>
      </c>
      <c r="K1291" t="s">
        <v>220</v>
      </c>
    </row>
    <row r="1292" spans="1:11" x14ac:dyDescent="0.35">
      <c r="A1292">
        <v>10737</v>
      </c>
      <c r="B1292" t="s">
        <v>73</v>
      </c>
      <c r="C1292" s="1">
        <v>35745</v>
      </c>
      <c r="D1292" t="s">
        <v>9</v>
      </c>
      <c r="E1292" t="s">
        <v>22</v>
      </c>
      <c r="F1292" t="s">
        <v>23</v>
      </c>
      <c r="G1292">
        <v>12.545</v>
      </c>
      <c r="H1292">
        <v>12</v>
      </c>
      <c r="I1292">
        <f>EmpresaUsa[[#This Row],[PRECIO]]*EmpresaUsa[[#This Row],[CANTIDADSOLICITADA]]</f>
        <v>150.54</v>
      </c>
      <c r="J1292" t="s">
        <v>199</v>
      </c>
      <c r="K1292" t="s">
        <v>221</v>
      </c>
    </row>
    <row r="1293" spans="1:11" x14ac:dyDescent="0.35">
      <c r="A1293">
        <v>10738</v>
      </c>
      <c r="B1293" t="s">
        <v>73</v>
      </c>
      <c r="C1293" s="1">
        <v>35746</v>
      </c>
      <c r="D1293" t="s">
        <v>189</v>
      </c>
      <c r="E1293" t="s">
        <v>31</v>
      </c>
      <c r="F1293" t="s">
        <v>47</v>
      </c>
      <c r="G1293">
        <v>22.684999999999999</v>
      </c>
      <c r="H1293">
        <v>3</v>
      </c>
      <c r="I1293">
        <f>EmpresaUsa[[#This Row],[PRECIO]]*EmpresaUsa[[#This Row],[CANTIDADSOLICITADA]]</f>
        <v>68.054999999999993</v>
      </c>
      <c r="J1293" t="s">
        <v>196</v>
      </c>
      <c r="K1293" t="s">
        <v>222</v>
      </c>
    </row>
    <row r="1294" spans="1:11" x14ac:dyDescent="0.35">
      <c r="A1294">
        <v>10739</v>
      </c>
      <c r="B1294" t="s">
        <v>26</v>
      </c>
      <c r="C1294" s="1">
        <v>35746</v>
      </c>
      <c r="D1294" t="s">
        <v>9</v>
      </c>
      <c r="E1294" t="s">
        <v>22</v>
      </c>
      <c r="F1294" t="s">
        <v>48</v>
      </c>
      <c r="G1294">
        <v>24.7</v>
      </c>
      <c r="H1294">
        <v>6</v>
      </c>
      <c r="I1294">
        <f>EmpresaUsa[[#This Row],[PRECIO]]*EmpresaUsa[[#This Row],[CANTIDADSOLICITADA]]</f>
        <v>148.19999999999999</v>
      </c>
      <c r="J1294" t="s">
        <v>209</v>
      </c>
      <c r="K1294" t="s">
        <v>223</v>
      </c>
    </row>
    <row r="1295" spans="1:11" x14ac:dyDescent="0.35">
      <c r="A1295">
        <v>10739</v>
      </c>
      <c r="B1295" t="s">
        <v>26</v>
      </c>
      <c r="C1295" s="1">
        <v>35746</v>
      </c>
      <c r="D1295" t="s">
        <v>9</v>
      </c>
      <c r="E1295" t="s">
        <v>12</v>
      </c>
      <c r="F1295" t="s">
        <v>134</v>
      </c>
      <c r="G1295">
        <v>9.1</v>
      </c>
      <c r="H1295">
        <v>18</v>
      </c>
      <c r="I1295">
        <f>EmpresaUsa[[#This Row],[PRECIO]]*EmpresaUsa[[#This Row],[CANTIDADSOLICITADA]]</f>
        <v>163.79999999999998</v>
      </c>
      <c r="J1295" t="s">
        <v>201</v>
      </c>
      <c r="K1295" t="s">
        <v>224</v>
      </c>
    </row>
    <row r="1296" spans="1:11" x14ac:dyDescent="0.35">
      <c r="A1296">
        <v>10740</v>
      </c>
      <c r="B1296" t="s">
        <v>20</v>
      </c>
      <c r="C1296" s="1">
        <v>35747</v>
      </c>
      <c r="D1296" t="s">
        <v>83</v>
      </c>
      <c r="E1296" t="s">
        <v>17</v>
      </c>
      <c r="F1296" t="s">
        <v>93</v>
      </c>
      <c r="G1296">
        <v>59.28</v>
      </c>
      <c r="H1296">
        <v>5</v>
      </c>
      <c r="I1296">
        <f>EmpresaUsa[[#This Row],[PRECIO]]*EmpresaUsa[[#This Row],[CANTIDADSOLICITADA]]</f>
        <v>296.39999999999998</v>
      </c>
      <c r="J1296" t="s">
        <v>199</v>
      </c>
      <c r="K1296" t="s">
        <v>225</v>
      </c>
    </row>
    <row r="1297" spans="1:11" x14ac:dyDescent="0.35">
      <c r="A1297">
        <v>10740</v>
      </c>
      <c r="B1297" t="s">
        <v>20</v>
      </c>
      <c r="C1297" s="1">
        <v>35747</v>
      </c>
      <c r="D1297" t="s">
        <v>83</v>
      </c>
      <c r="E1297" t="s">
        <v>36</v>
      </c>
      <c r="F1297" t="s">
        <v>66</v>
      </c>
      <c r="G1297">
        <v>23.4</v>
      </c>
      <c r="H1297">
        <v>35</v>
      </c>
      <c r="I1297">
        <f>EmpresaUsa[[#This Row],[PRECIO]]*EmpresaUsa[[#This Row],[CANTIDADSOLICITADA]]</f>
        <v>819</v>
      </c>
      <c r="J1297" t="s">
        <v>194</v>
      </c>
      <c r="K1297" t="s">
        <v>226</v>
      </c>
    </row>
    <row r="1298" spans="1:11" x14ac:dyDescent="0.35">
      <c r="A1298">
        <v>10740</v>
      </c>
      <c r="B1298" t="s">
        <v>20</v>
      </c>
      <c r="C1298" s="1">
        <v>35747</v>
      </c>
      <c r="D1298" t="s">
        <v>83</v>
      </c>
      <c r="E1298" t="s">
        <v>22</v>
      </c>
      <c r="F1298" t="s">
        <v>164</v>
      </c>
      <c r="G1298">
        <v>12.35</v>
      </c>
      <c r="H1298">
        <v>40</v>
      </c>
      <c r="I1298">
        <f>EmpresaUsa[[#This Row],[PRECIO]]*EmpresaUsa[[#This Row],[CANTIDADSOLICITADA]]</f>
        <v>494</v>
      </c>
      <c r="J1298" t="s">
        <v>194</v>
      </c>
      <c r="K1298" t="s">
        <v>195</v>
      </c>
    </row>
    <row r="1299" spans="1:11" x14ac:dyDescent="0.35">
      <c r="A1299">
        <v>10740</v>
      </c>
      <c r="B1299" t="s">
        <v>20</v>
      </c>
      <c r="C1299" s="1">
        <v>35747</v>
      </c>
      <c r="D1299" t="s">
        <v>83</v>
      </c>
      <c r="E1299" t="s">
        <v>12</v>
      </c>
      <c r="F1299" t="s">
        <v>70</v>
      </c>
      <c r="G1299">
        <v>49.4</v>
      </c>
      <c r="H1299">
        <v>14</v>
      </c>
      <c r="I1299">
        <f>EmpresaUsa[[#This Row],[PRECIO]]*EmpresaUsa[[#This Row],[CANTIDADSOLICITADA]]</f>
        <v>691.6</v>
      </c>
      <c r="J1299" t="s">
        <v>196</v>
      </c>
      <c r="K1299" t="s">
        <v>197</v>
      </c>
    </row>
    <row r="1300" spans="1:11" x14ac:dyDescent="0.35">
      <c r="A1300">
        <v>10741</v>
      </c>
      <c r="B1300" t="s">
        <v>20</v>
      </c>
      <c r="C1300" s="1">
        <v>35748</v>
      </c>
      <c r="D1300" t="s">
        <v>153</v>
      </c>
      <c r="E1300" t="s">
        <v>36</v>
      </c>
      <c r="F1300" t="s">
        <v>46</v>
      </c>
      <c r="G1300">
        <v>24.7</v>
      </c>
      <c r="H1300">
        <v>15</v>
      </c>
      <c r="I1300">
        <f>EmpresaUsa[[#This Row],[PRECIO]]*EmpresaUsa[[#This Row],[CANTIDADSOLICITADA]]</f>
        <v>370.5</v>
      </c>
      <c r="J1300" t="s">
        <v>196</v>
      </c>
      <c r="K1300" t="s">
        <v>198</v>
      </c>
    </row>
    <row r="1301" spans="1:11" x14ac:dyDescent="0.35">
      <c r="A1301">
        <v>10742</v>
      </c>
      <c r="B1301" t="s">
        <v>26</v>
      </c>
      <c r="C1301" s="1">
        <v>35748</v>
      </c>
      <c r="D1301" t="s">
        <v>165</v>
      </c>
      <c r="E1301" t="s">
        <v>24</v>
      </c>
      <c r="F1301" t="s">
        <v>114</v>
      </c>
      <c r="G1301">
        <v>13</v>
      </c>
      <c r="H1301">
        <v>20</v>
      </c>
      <c r="I1301">
        <f>EmpresaUsa[[#This Row],[PRECIO]]*EmpresaUsa[[#This Row],[CANTIDADSOLICITADA]]</f>
        <v>260</v>
      </c>
      <c r="J1301" t="s">
        <v>199</v>
      </c>
      <c r="K1301" t="s">
        <v>200</v>
      </c>
    </row>
    <row r="1302" spans="1:11" x14ac:dyDescent="0.35">
      <c r="A1302">
        <v>10742</v>
      </c>
      <c r="B1302" t="s">
        <v>26</v>
      </c>
      <c r="C1302" s="1">
        <v>35748</v>
      </c>
      <c r="D1302" t="s">
        <v>165</v>
      </c>
      <c r="E1302" t="s">
        <v>10</v>
      </c>
      <c r="F1302" t="s">
        <v>34</v>
      </c>
      <c r="G1302">
        <v>44.2</v>
      </c>
      <c r="H1302">
        <v>50</v>
      </c>
      <c r="I1302">
        <f>EmpresaUsa[[#This Row],[PRECIO]]*EmpresaUsa[[#This Row],[CANTIDADSOLICITADA]]</f>
        <v>2210</v>
      </c>
      <c r="J1302" t="s">
        <v>201</v>
      </c>
      <c r="K1302" t="s">
        <v>202</v>
      </c>
    </row>
    <row r="1303" spans="1:11" x14ac:dyDescent="0.35">
      <c r="A1303">
        <v>10742</v>
      </c>
      <c r="B1303" t="s">
        <v>26</v>
      </c>
      <c r="C1303" s="1">
        <v>35748</v>
      </c>
      <c r="D1303" t="s">
        <v>165</v>
      </c>
      <c r="E1303" t="s">
        <v>10</v>
      </c>
      <c r="F1303" t="s">
        <v>14</v>
      </c>
      <c r="G1303">
        <v>45.24</v>
      </c>
      <c r="H1303">
        <v>35</v>
      </c>
      <c r="I1303">
        <f>EmpresaUsa[[#This Row],[PRECIO]]*EmpresaUsa[[#This Row],[CANTIDADSOLICITADA]]</f>
        <v>1583.4</v>
      </c>
      <c r="J1303" t="s">
        <v>196</v>
      </c>
      <c r="K1303" t="s">
        <v>203</v>
      </c>
    </row>
    <row r="1304" spans="1:11" x14ac:dyDescent="0.35">
      <c r="A1304">
        <v>10743</v>
      </c>
      <c r="B1304" t="s">
        <v>55</v>
      </c>
      <c r="C1304" s="1">
        <v>35751</v>
      </c>
      <c r="D1304" t="s">
        <v>153</v>
      </c>
      <c r="E1304" t="s">
        <v>22</v>
      </c>
      <c r="F1304" t="s">
        <v>108</v>
      </c>
      <c r="G1304">
        <v>15.6</v>
      </c>
      <c r="H1304">
        <v>28</v>
      </c>
      <c r="I1304">
        <f>EmpresaUsa[[#This Row],[PRECIO]]*EmpresaUsa[[#This Row],[CANTIDADSOLICITADA]]</f>
        <v>436.8</v>
      </c>
      <c r="J1304" t="s">
        <v>204</v>
      </c>
      <c r="K1304" t="s">
        <v>205</v>
      </c>
    </row>
    <row r="1305" spans="1:11" x14ac:dyDescent="0.35">
      <c r="A1305">
        <v>10744</v>
      </c>
      <c r="B1305" t="s">
        <v>15</v>
      </c>
      <c r="C1305" s="1">
        <v>35751</v>
      </c>
      <c r="D1305" t="s">
        <v>159</v>
      </c>
      <c r="E1305" t="s">
        <v>22</v>
      </c>
      <c r="F1305" t="s">
        <v>79</v>
      </c>
      <c r="G1305">
        <v>23.92</v>
      </c>
      <c r="H1305">
        <v>50</v>
      </c>
      <c r="I1305">
        <f>EmpresaUsa[[#This Row],[PRECIO]]*EmpresaUsa[[#This Row],[CANTIDADSOLICITADA]]</f>
        <v>1196</v>
      </c>
      <c r="J1305" t="s">
        <v>196</v>
      </c>
      <c r="K1305" t="s">
        <v>206</v>
      </c>
    </row>
    <row r="1306" spans="1:11" x14ac:dyDescent="0.35">
      <c r="A1306">
        <v>10745</v>
      </c>
      <c r="B1306" t="s">
        <v>44</v>
      </c>
      <c r="C1306" s="1">
        <v>35752</v>
      </c>
      <c r="D1306" t="s">
        <v>86</v>
      </c>
      <c r="E1306" t="s">
        <v>22</v>
      </c>
      <c r="F1306" t="s">
        <v>118</v>
      </c>
      <c r="G1306">
        <v>81.25</v>
      </c>
      <c r="H1306">
        <v>24</v>
      </c>
      <c r="I1306">
        <f>EmpresaUsa[[#This Row],[PRECIO]]*EmpresaUsa[[#This Row],[CANTIDADSOLICITADA]]</f>
        <v>1950</v>
      </c>
      <c r="J1306" t="s">
        <v>196</v>
      </c>
      <c r="K1306" t="s">
        <v>207</v>
      </c>
    </row>
    <row r="1307" spans="1:11" x14ac:dyDescent="0.35">
      <c r="A1307">
        <v>10745</v>
      </c>
      <c r="B1307" t="s">
        <v>44</v>
      </c>
      <c r="C1307" s="1">
        <v>35752</v>
      </c>
      <c r="D1307" t="s">
        <v>86</v>
      </c>
      <c r="E1307" t="s">
        <v>24</v>
      </c>
      <c r="F1307" t="s">
        <v>95</v>
      </c>
      <c r="G1307">
        <v>25.285</v>
      </c>
      <c r="H1307">
        <v>16</v>
      </c>
      <c r="I1307">
        <f>EmpresaUsa[[#This Row],[PRECIO]]*EmpresaUsa[[#This Row],[CANTIDADSOLICITADA]]</f>
        <v>404.56</v>
      </c>
      <c r="J1307" t="s">
        <v>201</v>
      </c>
      <c r="K1307" t="s">
        <v>208</v>
      </c>
    </row>
    <row r="1308" spans="1:11" x14ac:dyDescent="0.35">
      <c r="A1308">
        <v>10745</v>
      </c>
      <c r="B1308" t="s">
        <v>44</v>
      </c>
      <c r="C1308" s="1">
        <v>35752</v>
      </c>
      <c r="D1308" t="s">
        <v>86</v>
      </c>
      <c r="E1308" t="s">
        <v>10</v>
      </c>
      <c r="F1308" t="s">
        <v>49</v>
      </c>
      <c r="G1308">
        <v>71.5</v>
      </c>
      <c r="H1308">
        <v>45</v>
      </c>
      <c r="I1308">
        <f>EmpresaUsa[[#This Row],[PRECIO]]*EmpresaUsa[[#This Row],[CANTIDADSOLICITADA]]</f>
        <v>3217.5</v>
      </c>
      <c r="J1308" t="s">
        <v>209</v>
      </c>
      <c r="K1308" t="s">
        <v>210</v>
      </c>
    </row>
    <row r="1309" spans="1:11" x14ac:dyDescent="0.35">
      <c r="A1309">
        <v>10745</v>
      </c>
      <c r="B1309" t="s">
        <v>44</v>
      </c>
      <c r="C1309" s="1">
        <v>35752</v>
      </c>
      <c r="D1309" t="s">
        <v>86</v>
      </c>
      <c r="E1309" t="s">
        <v>10</v>
      </c>
      <c r="F1309" t="s">
        <v>14</v>
      </c>
      <c r="G1309">
        <v>45.24</v>
      </c>
      <c r="H1309">
        <v>7</v>
      </c>
      <c r="I1309">
        <f>EmpresaUsa[[#This Row],[PRECIO]]*EmpresaUsa[[#This Row],[CANTIDADSOLICITADA]]</f>
        <v>316.68</v>
      </c>
      <c r="J1309" t="s">
        <v>204</v>
      </c>
      <c r="K1309" t="s">
        <v>211</v>
      </c>
    </row>
    <row r="1310" spans="1:11" x14ac:dyDescent="0.35">
      <c r="A1310">
        <v>10746</v>
      </c>
      <c r="B1310" t="s">
        <v>55</v>
      </c>
      <c r="C1310" s="1">
        <v>35753</v>
      </c>
      <c r="D1310" t="s">
        <v>39</v>
      </c>
      <c r="E1310" t="s">
        <v>22</v>
      </c>
      <c r="F1310" t="s">
        <v>91</v>
      </c>
      <c r="G1310">
        <v>7.8</v>
      </c>
      <c r="H1310">
        <v>6</v>
      </c>
      <c r="I1310">
        <f>EmpresaUsa[[#This Row],[PRECIO]]*EmpresaUsa[[#This Row],[CANTIDADSOLICITADA]]</f>
        <v>46.8</v>
      </c>
      <c r="J1310" t="s">
        <v>204</v>
      </c>
      <c r="K1310" t="s">
        <v>212</v>
      </c>
    </row>
    <row r="1311" spans="1:11" x14ac:dyDescent="0.35">
      <c r="A1311">
        <v>10746</v>
      </c>
      <c r="B1311" t="s">
        <v>55</v>
      </c>
      <c r="C1311" s="1">
        <v>35753</v>
      </c>
      <c r="D1311" t="s">
        <v>39</v>
      </c>
      <c r="E1311" t="s">
        <v>12</v>
      </c>
      <c r="F1311" t="s">
        <v>13</v>
      </c>
      <c r="G1311">
        <v>18.2</v>
      </c>
      <c r="H1311">
        <v>28</v>
      </c>
      <c r="I1311">
        <f>EmpresaUsa[[#This Row],[PRECIO]]*EmpresaUsa[[#This Row],[CANTIDADSOLICITADA]]</f>
        <v>509.59999999999997</v>
      </c>
      <c r="J1311" t="s">
        <v>196</v>
      </c>
      <c r="K1311" t="s">
        <v>213</v>
      </c>
    </row>
    <row r="1312" spans="1:11" x14ac:dyDescent="0.35">
      <c r="A1312">
        <v>10746</v>
      </c>
      <c r="B1312" t="s">
        <v>55</v>
      </c>
      <c r="C1312" s="1">
        <v>35753</v>
      </c>
      <c r="D1312" t="s">
        <v>39</v>
      </c>
      <c r="E1312" t="s">
        <v>31</v>
      </c>
      <c r="F1312" t="s">
        <v>63</v>
      </c>
      <c r="G1312">
        <v>64.09</v>
      </c>
      <c r="H1312">
        <v>9</v>
      </c>
      <c r="I1312">
        <f>EmpresaUsa[[#This Row],[PRECIO]]*EmpresaUsa[[#This Row],[CANTIDADSOLICITADA]]</f>
        <v>576.81000000000006</v>
      </c>
      <c r="J1312" t="s">
        <v>201</v>
      </c>
      <c r="K1312" t="s">
        <v>214</v>
      </c>
    </row>
    <row r="1313" spans="1:11" x14ac:dyDescent="0.35">
      <c r="A1313">
        <v>10746</v>
      </c>
      <c r="B1313" t="s">
        <v>55</v>
      </c>
      <c r="C1313" s="1">
        <v>35753</v>
      </c>
      <c r="D1313" t="s">
        <v>39</v>
      </c>
      <c r="E1313" t="s">
        <v>10</v>
      </c>
      <c r="F1313" t="s">
        <v>119</v>
      </c>
      <c r="G1313">
        <v>46.8</v>
      </c>
      <c r="H1313">
        <v>40</v>
      </c>
      <c r="I1313">
        <f>EmpresaUsa[[#This Row],[PRECIO]]*EmpresaUsa[[#This Row],[CANTIDADSOLICITADA]]</f>
        <v>1872</v>
      </c>
      <c r="J1313" t="s">
        <v>201</v>
      </c>
      <c r="K1313" t="s">
        <v>215</v>
      </c>
    </row>
    <row r="1314" spans="1:11" x14ac:dyDescent="0.35">
      <c r="A1314">
        <v>10747</v>
      </c>
      <c r="B1314" t="s">
        <v>15</v>
      </c>
      <c r="C1314" s="1">
        <v>35753</v>
      </c>
      <c r="D1314" t="s">
        <v>152</v>
      </c>
      <c r="E1314" t="s">
        <v>10</v>
      </c>
      <c r="F1314" t="s">
        <v>35</v>
      </c>
      <c r="G1314">
        <v>16.25</v>
      </c>
      <c r="H1314">
        <v>8</v>
      </c>
      <c r="I1314">
        <f>EmpresaUsa[[#This Row],[PRECIO]]*EmpresaUsa[[#This Row],[CANTIDADSOLICITADA]]</f>
        <v>130</v>
      </c>
      <c r="J1314" t="s">
        <v>194</v>
      </c>
      <c r="K1314" t="s">
        <v>216</v>
      </c>
    </row>
    <row r="1315" spans="1:11" x14ac:dyDescent="0.35">
      <c r="A1315">
        <v>10747</v>
      </c>
      <c r="B1315" t="s">
        <v>15</v>
      </c>
      <c r="C1315" s="1">
        <v>35753</v>
      </c>
      <c r="D1315" t="s">
        <v>152</v>
      </c>
      <c r="E1315" t="s">
        <v>22</v>
      </c>
      <c r="F1315" t="s">
        <v>23</v>
      </c>
      <c r="G1315">
        <v>12.545</v>
      </c>
      <c r="H1315">
        <v>35</v>
      </c>
      <c r="I1315">
        <f>EmpresaUsa[[#This Row],[PRECIO]]*EmpresaUsa[[#This Row],[CANTIDADSOLICITADA]]</f>
        <v>439.07499999999999</v>
      </c>
      <c r="J1315" t="s">
        <v>199</v>
      </c>
      <c r="K1315" t="s">
        <v>217</v>
      </c>
    </row>
    <row r="1316" spans="1:11" x14ac:dyDescent="0.35">
      <c r="A1316">
        <v>10747</v>
      </c>
      <c r="B1316" t="s">
        <v>15</v>
      </c>
      <c r="C1316" s="1">
        <v>35753</v>
      </c>
      <c r="D1316" t="s">
        <v>152</v>
      </c>
      <c r="E1316" t="s">
        <v>24</v>
      </c>
      <c r="F1316" t="s">
        <v>96</v>
      </c>
      <c r="G1316">
        <v>57.07</v>
      </c>
      <c r="H1316">
        <v>9</v>
      </c>
      <c r="I1316">
        <f>EmpresaUsa[[#This Row],[PRECIO]]*EmpresaUsa[[#This Row],[CANTIDADSOLICITADA]]</f>
        <v>513.63</v>
      </c>
      <c r="J1316" t="s">
        <v>194</v>
      </c>
      <c r="K1316" t="s">
        <v>218</v>
      </c>
    </row>
    <row r="1317" spans="1:11" x14ac:dyDescent="0.35">
      <c r="A1317">
        <v>10747</v>
      </c>
      <c r="B1317" t="s">
        <v>15</v>
      </c>
      <c r="C1317" s="1">
        <v>35753</v>
      </c>
      <c r="D1317" t="s">
        <v>152</v>
      </c>
      <c r="E1317" t="s">
        <v>10</v>
      </c>
      <c r="F1317" t="s">
        <v>119</v>
      </c>
      <c r="G1317">
        <v>46.8</v>
      </c>
      <c r="H1317">
        <v>30</v>
      </c>
      <c r="I1317">
        <f>EmpresaUsa[[#This Row],[PRECIO]]*EmpresaUsa[[#This Row],[CANTIDADSOLICITADA]]</f>
        <v>1404</v>
      </c>
      <c r="J1317" t="s">
        <v>196</v>
      </c>
      <c r="K1317" t="s">
        <v>219</v>
      </c>
    </row>
    <row r="1318" spans="1:11" x14ac:dyDescent="0.35">
      <c r="A1318">
        <v>10748</v>
      </c>
      <c r="B1318" t="s">
        <v>26</v>
      </c>
      <c r="C1318" s="1">
        <v>35754</v>
      </c>
      <c r="D1318" t="s">
        <v>137</v>
      </c>
      <c r="E1318" t="s">
        <v>12</v>
      </c>
      <c r="F1318" t="s">
        <v>146</v>
      </c>
      <c r="G1318">
        <v>11.7</v>
      </c>
      <c r="H1318">
        <v>44</v>
      </c>
      <c r="I1318">
        <f>EmpresaUsa[[#This Row],[PRECIO]]*EmpresaUsa[[#This Row],[CANTIDADSOLICITADA]]</f>
        <v>514.79999999999995</v>
      </c>
      <c r="J1318" t="s">
        <v>196</v>
      </c>
      <c r="K1318" t="s">
        <v>220</v>
      </c>
    </row>
    <row r="1319" spans="1:11" x14ac:dyDescent="0.35">
      <c r="A1319">
        <v>10748</v>
      </c>
      <c r="B1319" t="s">
        <v>26</v>
      </c>
      <c r="C1319" s="1">
        <v>35754</v>
      </c>
      <c r="D1319" t="s">
        <v>137</v>
      </c>
      <c r="E1319" t="s">
        <v>22</v>
      </c>
      <c r="F1319" t="s">
        <v>79</v>
      </c>
      <c r="G1319">
        <v>23.92</v>
      </c>
      <c r="H1319">
        <v>40</v>
      </c>
      <c r="I1319">
        <f>EmpresaUsa[[#This Row],[PRECIO]]*EmpresaUsa[[#This Row],[CANTIDADSOLICITADA]]</f>
        <v>956.80000000000007</v>
      </c>
      <c r="J1319" t="s">
        <v>199</v>
      </c>
      <c r="K1319" t="s">
        <v>221</v>
      </c>
    </row>
    <row r="1320" spans="1:11" x14ac:dyDescent="0.35">
      <c r="A1320">
        <v>10748</v>
      </c>
      <c r="B1320" t="s">
        <v>26</v>
      </c>
      <c r="C1320" s="1">
        <v>35754</v>
      </c>
      <c r="D1320" t="s">
        <v>137</v>
      </c>
      <c r="E1320" t="s">
        <v>12</v>
      </c>
      <c r="F1320" t="s">
        <v>70</v>
      </c>
      <c r="G1320">
        <v>49.4</v>
      </c>
      <c r="H1320">
        <v>28</v>
      </c>
      <c r="I1320">
        <f>EmpresaUsa[[#This Row],[PRECIO]]*EmpresaUsa[[#This Row],[CANTIDADSOLICITADA]]</f>
        <v>1383.2</v>
      </c>
      <c r="J1320" t="s">
        <v>196</v>
      </c>
      <c r="K1320" t="s">
        <v>222</v>
      </c>
    </row>
    <row r="1321" spans="1:11" x14ac:dyDescent="0.35">
      <c r="A1321">
        <v>10749</v>
      </c>
      <c r="B1321" t="s">
        <v>20</v>
      </c>
      <c r="C1321" s="1">
        <v>35754</v>
      </c>
      <c r="D1321" t="s">
        <v>132</v>
      </c>
      <c r="E1321" t="s">
        <v>12</v>
      </c>
      <c r="F1321" t="s">
        <v>70</v>
      </c>
      <c r="G1321">
        <v>49.4</v>
      </c>
      <c r="H1321">
        <v>15</v>
      </c>
      <c r="I1321">
        <f>EmpresaUsa[[#This Row],[PRECIO]]*EmpresaUsa[[#This Row],[CANTIDADSOLICITADA]]</f>
        <v>741</v>
      </c>
      <c r="J1321" t="s">
        <v>209</v>
      </c>
      <c r="K1321" t="s">
        <v>223</v>
      </c>
    </row>
    <row r="1322" spans="1:11" x14ac:dyDescent="0.35">
      <c r="A1322">
        <v>10749</v>
      </c>
      <c r="B1322" t="s">
        <v>20</v>
      </c>
      <c r="C1322" s="1">
        <v>35754</v>
      </c>
      <c r="D1322" t="s">
        <v>132</v>
      </c>
      <c r="E1322" t="s">
        <v>10</v>
      </c>
      <c r="F1322" t="s">
        <v>49</v>
      </c>
      <c r="G1322">
        <v>71.5</v>
      </c>
      <c r="H1322">
        <v>6</v>
      </c>
      <c r="I1322">
        <f>EmpresaUsa[[#This Row],[PRECIO]]*EmpresaUsa[[#This Row],[CANTIDADSOLICITADA]]</f>
        <v>429</v>
      </c>
      <c r="J1322" t="s">
        <v>201</v>
      </c>
      <c r="K1322" t="s">
        <v>224</v>
      </c>
    </row>
    <row r="1323" spans="1:11" x14ac:dyDescent="0.35">
      <c r="A1323">
        <v>10749</v>
      </c>
      <c r="B1323" t="s">
        <v>20</v>
      </c>
      <c r="C1323" s="1">
        <v>35754</v>
      </c>
      <c r="D1323" t="s">
        <v>132</v>
      </c>
      <c r="E1323" t="s">
        <v>36</v>
      </c>
      <c r="F1323" t="s">
        <v>80</v>
      </c>
      <c r="G1323">
        <v>23.4</v>
      </c>
      <c r="H1323">
        <v>10</v>
      </c>
      <c r="I1323">
        <f>EmpresaUsa[[#This Row],[PRECIO]]*EmpresaUsa[[#This Row],[CANTIDADSOLICITADA]]</f>
        <v>234</v>
      </c>
      <c r="J1323" t="s">
        <v>199</v>
      </c>
      <c r="K1323" t="s">
        <v>225</v>
      </c>
    </row>
    <row r="1324" spans="1:11" x14ac:dyDescent="0.35">
      <c r="A1324">
        <v>10750</v>
      </c>
      <c r="B1324" t="s">
        <v>44</v>
      </c>
      <c r="C1324" s="1">
        <v>35755</v>
      </c>
      <c r="D1324" t="s">
        <v>76</v>
      </c>
      <c r="E1324" t="s">
        <v>17</v>
      </c>
      <c r="F1324" t="s">
        <v>18</v>
      </c>
      <c r="G1324">
        <v>30.225000000000001</v>
      </c>
      <c r="H1324">
        <v>5</v>
      </c>
      <c r="I1324">
        <f>EmpresaUsa[[#This Row],[PRECIO]]*EmpresaUsa[[#This Row],[CANTIDADSOLICITADA]]</f>
        <v>151.125</v>
      </c>
      <c r="J1324" t="s">
        <v>194</v>
      </c>
      <c r="K1324" t="s">
        <v>226</v>
      </c>
    </row>
    <row r="1325" spans="1:11" x14ac:dyDescent="0.35">
      <c r="A1325">
        <v>10750</v>
      </c>
      <c r="B1325" t="s">
        <v>44</v>
      </c>
      <c r="C1325" s="1">
        <v>35755</v>
      </c>
      <c r="D1325" t="s">
        <v>76</v>
      </c>
      <c r="E1325" t="s">
        <v>22</v>
      </c>
      <c r="F1325" t="s">
        <v>164</v>
      </c>
      <c r="G1325">
        <v>12.35</v>
      </c>
      <c r="H1325">
        <v>40</v>
      </c>
      <c r="I1325">
        <f>EmpresaUsa[[#This Row],[PRECIO]]*EmpresaUsa[[#This Row],[CANTIDADSOLICITADA]]</f>
        <v>494</v>
      </c>
      <c r="J1325" t="s">
        <v>194</v>
      </c>
      <c r="K1325" t="s">
        <v>195</v>
      </c>
    </row>
    <row r="1326" spans="1:11" x14ac:dyDescent="0.35">
      <c r="A1326">
        <v>10750</v>
      </c>
      <c r="B1326" t="s">
        <v>44</v>
      </c>
      <c r="C1326" s="1">
        <v>35755</v>
      </c>
      <c r="D1326" t="s">
        <v>76</v>
      </c>
      <c r="E1326" t="s">
        <v>10</v>
      </c>
      <c r="F1326" t="s">
        <v>49</v>
      </c>
      <c r="G1326">
        <v>71.5</v>
      </c>
      <c r="H1326">
        <v>25</v>
      </c>
      <c r="I1326">
        <f>EmpresaUsa[[#This Row],[PRECIO]]*EmpresaUsa[[#This Row],[CANTIDADSOLICITADA]]</f>
        <v>1787.5</v>
      </c>
      <c r="J1326" t="s">
        <v>196</v>
      </c>
      <c r="K1326" t="s">
        <v>197</v>
      </c>
    </row>
    <row r="1327" spans="1:11" x14ac:dyDescent="0.35">
      <c r="A1327">
        <v>10751</v>
      </c>
      <c r="B1327" t="s">
        <v>26</v>
      </c>
      <c r="C1327" s="1">
        <v>35758</v>
      </c>
      <c r="D1327" t="s">
        <v>45</v>
      </c>
      <c r="E1327" t="s">
        <v>31</v>
      </c>
      <c r="F1327" t="s">
        <v>141</v>
      </c>
      <c r="G1327">
        <v>40.598999999999997</v>
      </c>
      <c r="H1327">
        <v>12</v>
      </c>
      <c r="I1327">
        <f>EmpresaUsa[[#This Row],[PRECIO]]*EmpresaUsa[[#This Row],[CANTIDADSOLICITADA]]</f>
        <v>487.18799999999999</v>
      </c>
      <c r="J1327" t="s">
        <v>196</v>
      </c>
      <c r="K1327" t="s">
        <v>198</v>
      </c>
    </row>
    <row r="1328" spans="1:11" x14ac:dyDescent="0.35">
      <c r="A1328">
        <v>10751</v>
      </c>
      <c r="B1328" t="s">
        <v>26</v>
      </c>
      <c r="C1328" s="1">
        <v>35758</v>
      </c>
      <c r="D1328" t="s">
        <v>45</v>
      </c>
      <c r="E1328" t="s">
        <v>22</v>
      </c>
      <c r="F1328" t="s">
        <v>71</v>
      </c>
      <c r="G1328">
        <v>33.656999999999996</v>
      </c>
      <c r="H1328">
        <v>30</v>
      </c>
      <c r="I1328">
        <f>EmpresaUsa[[#This Row],[PRECIO]]*EmpresaUsa[[#This Row],[CANTIDADSOLICITADA]]</f>
        <v>1009.7099999999999</v>
      </c>
      <c r="J1328" t="s">
        <v>199</v>
      </c>
      <c r="K1328" t="s">
        <v>200</v>
      </c>
    </row>
    <row r="1329" spans="1:11" x14ac:dyDescent="0.35">
      <c r="A1329">
        <v>10751</v>
      </c>
      <c r="B1329" t="s">
        <v>26</v>
      </c>
      <c r="C1329" s="1">
        <v>35758</v>
      </c>
      <c r="D1329" t="s">
        <v>45</v>
      </c>
      <c r="E1329" t="s">
        <v>31</v>
      </c>
      <c r="F1329" t="s">
        <v>151</v>
      </c>
      <c r="G1329">
        <v>21.125</v>
      </c>
      <c r="H1329">
        <v>20</v>
      </c>
      <c r="I1329">
        <f>EmpresaUsa[[#This Row],[PRECIO]]*EmpresaUsa[[#This Row],[CANTIDADSOLICITADA]]</f>
        <v>422.5</v>
      </c>
      <c r="J1329" t="s">
        <v>201</v>
      </c>
      <c r="K1329" t="s">
        <v>202</v>
      </c>
    </row>
    <row r="1330" spans="1:11" x14ac:dyDescent="0.35">
      <c r="A1330">
        <v>10751</v>
      </c>
      <c r="B1330" t="s">
        <v>26</v>
      </c>
      <c r="C1330" s="1">
        <v>35758</v>
      </c>
      <c r="D1330" t="s">
        <v>45</v>
      </c>
      <c r="E1330" t="s">
        <v>22</v>
      </c>
      <c r="F1330" t="s">
        <v>97</v>
      </c>
      <c r="G1330">
        <v>19.5</v>
      </c>
      <c r="H1330">
        <v>15</v>
      </c>
      <c r="I1330">
        <f>EmpresaUsa[[#This Row],[PRECIO]]*EmpresaUsa[[#This Row],[CANTIDADSOLICITADA]]</f>
        <v>292.5</v>
      </c>
      <c r="J1330" t="s">
        <v>196</v>
      </c>
      <c r="K1330" t="s">
        <v>203</v>
      </c>
    </row>
    <row r="1331" spans="1:11" x14ac:dyDescent="0.35">
      <c r="A1331">
        <v>10752</v>
      </c>
      <c r="B1331" t="s">
        <v>73</v>
      </c>
      <c r="C1331" s="1">
        <v>35758</v>
      </c>
      <c r="D1331" t="s">
        <v>179</v>
      </c>
      <c r="E1331" t="s">
        <v>36</v>
      </c>
      <c r="F1331" t="s">
        <v>105</v>
      </c>
      <c r="G1331">
        <v>23.4</v>
      </c>
      <c r="H1331">
        <v>8</v>
      </c>
      <c r="I1331">
        <f>EmpresaUsa[[#This Row],[PRECIO]]*EmpresaUsa[[#This Row],[CANTIDADSOLICITADA]]</f>
        <v>187.2</v>
      </c>
      <c r="J1331" t="s">
        <v>204</v>
      </c>
      <c r="K1331" t="s">
        <v>205</v>
      </c>
    </row>
    <row r="1332" spans="1:11" x14ac:dyDescent="0.35">
      <c r="A1332">
        <v>10752</v>
      </c>
      <c r="B1332" t="s">
        <v>73</v>
      </c>
      <c r="C1332" s="1">
        <v>35758</v>
      </c>
      <c r="D1332" t="s">
        <v>179</v>
      </c>
      <c r="E1332" t="s">
        <v>10</v>
      </c>
      <c r="F1332" t="s">
        <v>119</v>
      </c>
      <c r="G1332">
        <v>46.8</v>
      </c>
      <c r="H1332">
        <v>3</v>
      </c>
      <c r="I1332">
        <f>EmpresaUsa[[#This Row],[PRECIO]]*EmpresaUsa[[#This Row],[CANTIDADSOLICITADA]]</f>
        <v>140.39999999999998</v>
      </c>
      <c r="J1332" t="s">
        <v>196</v>
      </c>
      <c r="K1332" t="s">
        <v>206</v>
      </c>
    </row>
    <row r="1333" spans="1:11" x14ac:dyDescent="0.35">
      <c r="A1333">
        <v>10753</v>
      </c>
      <c r="B1333" t="s">
        <v>26</v>
      </c>
      <c r="C1333" s="1">
        <v>35759</v>
      </c>
      <c r="D1333" t="s">
        <v>172</v>
      </c>
      <c r="E1333" t="s">
        <v>22</v>
      </c>
      <c r="F1333" t="s">
        <v>164</v>
      </c>
      <c r="G1333">
        <v>12.35</v>
      </c>
      <c r="H1333">
        <v>4</v>
      </c>
      <c r="I1333">
        <f>EmpresaUsa[[#This Row],[PRECIO]]*EmpresaUsa[[#This Row],[CANTIDADSOLICITADA]]</f>
        <v>49.4</v>
      </c>
      <c r="J1333" t="s">
        <v>196</v>
      </c>
      <c r="K1333" t="s">
        <v>207</v>
      </c>
    </row>
    <row r="1334" spans="1:11" x14ac:dyDescent="0.35">
      <c r="A1334">
        <v>10753</v>
      </c>
      <c r="B1334" t="s">
        <v>26</v>
      </c>
      <c r="C1334" s="1">
        <v>35759</v>
      </c>
      <c r="D1334" t="s">
        <v>172</v>
      </c>
      <c r="E1334" t="s">
        <v>17</v>
      </c>
      <c r="F1334" t="s">
        <v>43</v>
      </c>
      <c r="G1334">
        <v>13</v>
      </c>
      <c r="H1334">
        <v>5</v>
      </c>
      <c r="I1334">
        <f>EmpresaUsa[[#This Row],[PRECIO]]*EmpresaUsa[[#This Row],[CANTIDADSOLICITADA]]</f>
        <v>65</v>
      </c>
      <c r="J1334" t="s">
        <v>201</v>
      </c>
      <c r="K1334" t="s">
        <v>208</v>
      </c>
    </row>
    <row r="1335" spans="1:11" x14ac:dyDescent="0.35">
      <c r="A1335">
        <v>10754</v>
      </c>
      <c r="B1335" t="s">
        <v>15</v>
      </c>
      <c r="C1335" s="1">
        <v>35759</v>
      </c>
      <c r="D1335" t="s">
        <v>89</v>
      </c>
      <c r="E1335" t="s">
        <v>22</v>
      </c>
      <c r="F1335" t="s">
        <v>79</v>
      </c>
      <c r="G1335">
        <v>23.92</v>
      </c>
      <c r="H1335">
        <v>3</v>
      </c>
      <c r="I1335">
        <f>EmpresaUsa[[#This Row],[PRECIO]]*EmpresaUsa[[#This Row],[CANTIDADSOLICITADA]]</f>
        <v>71.760000000000005</v>
      </c>
      <c r="J1335" t="s">
        <v>209</v>
      </c>
      <c r="K1335" t="s">
        <v>210</v>
      </c>
    </row>
    <row r="1336" spans="1:11" x14ac:dyDescent="0.35">
      <c r="A1336">
        <v>10755</v>
      </c>
      <c r="B1336" t="s">
        <v>20</v>
      </c>
      <c r="C1336" s="1">
        <v>35760</v>
      </c>
      <c r="D1336" t="s">
        <v>142</v>
      </c>
      <c r="E1336" t="s">
        <v>31</v>
      </c>
      <c r="F1336" t="s">
        <v>144</v>
      </c>
      <c r="G1336">
        <v>12.35</v>
      </c>
      <c r="H1336">
        <v>30</v>
      </c>
      <c r="I1336">
        <f>EmpresaUsa[[#This Row],[PRECIO]]*EmpresaUsa[[#This Row],[CANTIDADSOLICITADA]]</f>
        <v>370.5</v>
      </c>
      <c r="J1336" t="s">
        <v>204</v>
      </c>
      <c r="K1336" t="s">
        <v>211</v>
      </c>
    </row>
    <row r="1337" spans="1:11" x14ac:dyDescent="0.35">
      <c r="A1337">
        <v>10755</v>
      </c>
      <c r="B1337" t="s">
        <v>20</v>
      </c>
      <c r="C1337" s="1">
        <v>35760</v>
      </c>
      <c r="D1337" t="s">
        <v>142</v>
      </c>
      <c r="E1337" t="s">
        <v>12</v>
      </c>
      <c r="F1337" t="s">
        <v>70</v>
      </c>
      <c r="G1337">
        <v>49.4</v>
      </c>
      <c r="H1337">
        <v>30</v>
      </c>
      <c r="I1337">
        <f>EmpresaUsa[[#This Row],[PRECIO]]*EmpresaUsa[[#This Row],[CANTIDADSOLICITADA]]</f>
        <v>1482</v>
      </c>
      <c r="J1337" t="s">
        <v>204</v>
      </c>
      <c r="K1337" t="s">
        <v>212</v>
      </c>
    </row>
    <row r="1338" spans="1:11" x14ac:dyDescent="0.35">
      <c r="A1338">
        <v>10755</v>
      </c>
      <c r="B1338" t="s">
        <v>20</v>
      </c>
      <c r="C1338" s="1">
        <v>35760</v>
      </c>
      <c r="D1338" t="s">
        <v>142</v>
      </c>
      <c r="E1338" t="s">
        <v>12</v>
      </c>
      <c r="F1338" t="s">
        <v>29</v>
      </c>
      <c r="G1338">
        <v>25.35</v>
      </c>
      <c r="H1338">
        <v>14</v>
      </c>
      <c r="I1338">
        <f>EmpresaUsa[[#This Row],[PRECIO]]*EmpresaUsa[[#This Row],[CANTIDADSOLICITADA]]</f>
        <v>354.90000000000003</v>
      </c>
      <c r="J1338" t="s">
        <v>196</v>
      </c>
      <c r="K1338" t="s">
        <v>213</v>
      </c>
    </row>
    <row r="1339" spans="1:11" x14ac:dyDescent="0.35">
      <c r="A1339">
        <v>10755</v>
      </c>
      <c r="B1339" t="s">
        <v>20</v>
      </c>
      <c r="C1339" s="1">
        <v>35760</v>
      </c>
      <c r="D1339" t="s">
        <v>142</v>
      </c>
      <c r="E1339" t="s">
        <v>10</v>
      </c>
      <c r="F1339" t="s">
        <v>119</v>
      </c>
      <c r="G1339">
        <v>46.8</v>
      </c>
      <c r="H1339">
        <v>25</v>
      </c>
      <c r="I1339">
        <f>EmpresaUsa[[#This Row],[PRECIO]]*EmpresaUsa[[#This Row],[CANTIDADSOLICITADA]]</f>
        <v>1170</v>
      </c>
      <c r="J1339" t="s">
        <v>201</v>
      </c>
      <c r="K1339" t="s">
        <v>214</v>
      </c>
    </row>
    <row r="1340" spans="1:11" x14ac:dyDescent="0.35">
      <c r="A1340">
        <v>10756</v>
      </c>
      <c r="B1340" t="s">
        <v>67</v>
      </c>
      <c r="C1340" s="1">
        <v>35761</v>
      </c>
      <c r="D1340" t="s">
        <v>85</v>
      </c>
      <c r="E1340" t="s">
        <v>22</v>
      </c>
      <c r="F1340" t="s">
        <v>118</v>
      </c>
      <c r="G1340">
        <v>81.25</v>
      </c>
      <c r="H1340">
        <v>21</v>
      </c>
      <c r="I1340">
        <f>EmpresaUsa[[#This Row],[PRECIO]]*EmpresaUsa[[#This Row],[CANTIDADSOLICITADA]]</f>
        <v>1706.25</v>
      </c>
      <c r="J1340" t="s">
        <v>201</v>
      </c>
      <c r="K1340" t="s">
        <v>215</v>
      </c>
    </row>
    <row r="1341" spans="1:11" x14ac:dyDescent="0.35">
      <c r="A1341">
        <v>10756</v>
      </c>
      <c r="B1341" t="s">
        <v>67</v>
      </c>
      <c r="C1341" s="1">
        <v>35761</v>
      </c>
      <c r="D1341" t="s">
        <v>85</v>
      </c>
      <c r="E1341" t="s">
        <v>22</v>
      </c>
      <c r="F1341" t="s">
        <v>48</v>
      </c>
      <c r="G1341">
        <v>24.7</v>
      </c>
      <c r="H1341">
        <v>20</v>
      </c>
      <c r="I1341">
        <f>EmpresaUsa[[#This Row],[PRECIO]]*EmpresaUsa[[#This Row],[CANTIDADSOLICITADA]]</f>
        <v>494</v>
      </c>
      <c r="J1341" t="s">
        <v>194</v>
      </c>
      <c r="K1341" t="s">
        <v>216</v>
      </c>
    </row>
    <row r="1342" spans="1:11" x14ac:dyDescent="0.35">
      <c r="A1342">
        <v>10756</v>
      </c>
      <c r="B1342" t="s">
        <v>67</v>
      </c>
      <c r="C1342" s="1">
        <v>35761</v>
      </c>
      <c r="D1342" t="s">
        <v>85</v>
      </c>
      <c r="E1342" t="s">
        <v>31</v>
      </c>
      <c r="F1342" t="s">
        <v>111</v>
      </c>
      <c r="G1342">
        <v>16.25</v>
      </c>
      <c r="H1342">
        <v>6</v>
      </c>
      <c r="I1342">
        <f>EmpresaUsa[[#This Row],[PRECIO]]*EmpresaUsa[[#This Row],[CANTIDADSOLICITADA]]</f>
        <v>97.5</v>
      </c>
      <c r="J1342" t="s">
        <v>199</v>
      </c>
      <c r="K1342" t="s">
        <v>217</v>
      </c>
    </row>
    <row r="1343" spans="1:11" x14ac:dyDescent="0.35">
      <c r="A1343">
        <v>10756</v>
      </c>
      <c r="B1343" t="s">
        <v>67</v>
      </c>
      <c r="C1343" s="1">
        <v>35761</v>
      </c>
      <c r="D1343" t="s">
        <v>85</v>
      </c>
      <c r="E1343" t="s">
        <v>10</v>
      </c>
      <c r="F1343" t="s">
        <v>119</v>
      </c>
      <c r="G1343">
        <v>46.8</v>
      </c>
      <c r="H1343">
        <v>20</v>
      </c>
      <c r="I1343">
        <f>EmpresaUsa[[#This Row],[PRECIO]]*EmpresaUsa[[#This Row],[CANTIDADSOLICITADA]]</f>
        <v>936</v>
      </c>
      <c r="J1343" t="s">
        <v>194</v>
      </c>
      <c r="K1343" t="s">
        <v>218</v>
      </c>
    </row>
    <row r="1344" spans="1:11" x14ac:dyDescent="0.35">
      <c r="A1344">
        <v>10757</v>
      </c>
      <c r="B1344" t="s">
        <v>15</v>
      </c>
      <c r="C1344" s="1">
        <v>35761</v>
      </c>
      <c r="D1344" t="s">
        <v>137</v>
      </c>
      <c r="E1344" t="s">
        <v>36</v>
      </c>
      <c r="F1344" t="s">
        <v>107</v>
      </c>
      <c r="G1344">
        <v>18.2</v>
      </c>
      <c r="H1344">
        <v>30</v>
      </c>
      <c r="I1344">
        <f>EmpresaUsa[[#This Row],[PRECIO]]*EmpresaUsa[[#This Row],[CANTIDADSOLICITADA]]</f>
        <v>546</v>
      </c>
      <c r="J1344" t="s">
        <v>196</v>
      </c>
      <c r="K1344" t="s">
        <v>219</v>
      </c>
    </row>
    <row r="1345" spans="1:11" x14ac:dyDescent="0.35">
      <c r="A1345">
        <v>10757</v>
      </c>
      <c r="B1345" t="s">
        <v>15</v>
      </c>
      <c r="C1345" s="1">
        <v>35761</v>
      </c>
      <c r="D1345" t="s">
        <v>137</v>
      </c>
      <c r="E1345" t="s">
        <v>10</v>
      </c>
      <c r="F1345" t="s">
        <v>49</v>
      </c>
      <c r="G1345">
        <v>71.5</v>
      </c>
      <c r="H1345">
        <v>7</v>
      </c>
      <c r="I1345">
        <f>EmpresaUsa[[#This Row],[PRECIO]]*EmpresaUsa[[#This Row],[CANTIDADSOLICITADA]]</f>
        <v>500.5</v>
      </c>
      <c r="J1345" t="s">
        <v>196</v>
      </c>
      <c r="K1345" t="s">
        <v>220</v>
      </c>
    </row>
    <row r="1346" spans="1:11" x14ac:dyDescent="0.35">
      <c r="A1346">
        <v>10757</v>
      </c>
      <c r="B1346" t="s">
        <v>15</v>
      </c>
      <c r="C1346" s="1">
        <v>35761</v>
      </c>
      <c r="D1346" t="s">
        <v>137</v>
      </c>
      <c r="E1346" t="s">
        <v>31</v>
      </c>
      <c r="F1346" t="s">
        <v>63</v>
      </c>
      <c r="G1346">
        <v>64.09</v>
      </c>
      <c r="H1346">
        <v>30</v>
      </c>
      <c r="I1346">
        <f>EmpresaUsa[[#This Row],[PRECIO]]*EmpresaUsa[[#This Row],[CANTIDADSOLICITADA]]</f>
        <v>1922.7</v>
      </c>
      <c r="J1346" t="s">
        <v>199</v>
      </c>
      <c r="K1346" t="s">
        <v>221</v>
      </c>
    </row>
    <row r="1347" spans="1:11" x14ac:dyDescent="0.35">
      <c r="A1347">
        <v>10757</v>
      </c>
      <c r="B1347" t="s">
        <v>15</v>
      </c>
      <c r="C1347" s="1">
        <v>35761</v>
      </c>
      <c r="D1347" t="s">
        <v>137</v>
      </c>
      <c r="E1347" t="s">
        <v>12</v>
      </c>
      <c r="F1347" t="s">
        <v>115</v>
      </c>
      <c r="G1347">
        <v>43.225000000000001</v>
      </c>
      <c r="H1347">
        <v>24</v>
      </c>
      <c r="I1347">
        <f>EmpresaUsa[[#This Row],[PRECIO]]*EmpresaUsa[[#This Row],[CANTIDADSOLICITADA]]</f>
        <v>1037.4000000000001</v>
      </c>
      <c r="J1347" t="s">
        <v>196</v>
      </c>
      <c r="K1347" t="s">
        <v>222</v>
      </c>
    </row>
    <row r="1348" spans="1:11" x14ac:dyDescent="0.35">
      <c r="A1348">
        <v>10758</v>
      </c>
      <c r="B1348" t="s">
        <v>26</v>
      </c>
      <c r="C1348" s="1">
        <v>35762</v>
      </c>
      <c r="D1348" t="s">
        <v>45</v>
      </c>
      <c r="E1348" t="s">
        <v>31</v>
      </c>
      <c r="F1348" t="s">
        <v>141</v>
      </c>
      <c r="G1348">
        <v>40.598999999999997</v>
      </c>
      <c r="H1348">
        <v>20</v>
      </c>
      <c r="I1348">
        <f>EmpresaUsa[[#This Row],[PRECIO]]*EmpresaUsa[[#This Row],[CANTIDADSOLICITADA]]</f>
        <v>811.9799999999999</v>
      </c>
      <c r="J1348" t="s">
        <v>209</v>
      </c>
      <c r="K1348" t="s">
        <v>223</v>
      </c>
    </row>
    <row r="1349" spans="1:11" x14ac:dyDescent="0.35">
      <c r="A1349">
        <v>10758</v>
      </c>
      <c r="B1349" t="s">
        <v>26</v>
      </c>
      <c r="C1349" s="1">
        <v>35762</v>
      </c>
      <c r="D1349" t="s">
        <v>45</v>
      </c>
      <c r="E1349" t="s">
        <v>12</v>
      </c>
      <c r="F1349" t="s">
        <v>134</v>
      </c>
      <c r="G1349">
        <v>9.1</v>
      </c>
      <c r="H1349">
        <v>60</v>
      </c>
      <c r="I1349">
        <f>EmpresaUsa[[#This Row],[PRECIO]]*EmpresaUsa[[#This Row],[CANTIDADSOLICITADA]]</f>
        <v>546</v>
      </c>
      <c r="J1349" t="s">
        <v>201</v>
      </c>
      <c r="K1349" t="s">
        <v>224</v>
      </c>
    </row>
    <row r="1350" spans="1:11" x14ac:dyDescent="0.35">
      <c r="A1350">
        <v>10758</v>
      </c>
      <c r="B1350" t="s">
        <v>26</v>
      </c>
      <c r="C1350" s="1">
        <v>35762</v>
      </c>
      <c r="D1350" t="s">
        <v>45</v>
      </c>
      <c r="E1350" t="s">
        <v>36</v>
      </c>
      <c r="F1350" t="s">
        <v>64</v>
      </c>
      <c r="G1350">
        <v>19.5</v>
      </c>
      <c r="H1350">
        <v>40</v>
      </c>
      <c r="I1350">
        <f>EmpresaUsa[[#This Row],[PRECIO]]*EmpresaUsa[[#This Row],[CANTIDADSOLICITADA]]</f>
        <v>780</v>
      </c>
      <c r="J1350" t="s">
        <v>199</v>
      </c>
      <c r="K1350" t="s">
        <v>225</v>
      </c>
    </row>
    <row r="1351" spans="1:11" x14ac:dyDescent="0.35">
      <c r="A1351">
        <v>10759</v>
      </c>
      <c r="B1351" t="s">
        <v>26</v>
      </c>
      <c r="C1351" s="1">
        <v>35762</v>
      </c>
      <c r="D1351" t="s">
        <v>126</v>
      </c>
      <c r="E1351" t="s">
        <v>10</v>
      </c>
      <c r="F1351" t="s">
        <v>58</v>
      </c>
      <c r="G1351">
        <v>41.6</v>
      </c>
      <c r="H1351">
        <v>10</v>
      </c>
      <c r="I1351">
        <f>EmpresaUsa[[#This Row],[PRECIO]]*EmpresaUsa[[#This Row],[CANTIDADSOLICITADA]]</f>
        <v>416</v>
      </c>
      <c r="J1351" t="s">
        <v>194</v>
      </c>
      <c r="K1351" t="s">
        <v>226</v>
      </c>
    </row>
    <row r="1352" spans="1:11" x14ac:dyDescent="0.35">
      <c r="A1352">
        <v>10760</v>
      </c>
      <c r="B1352" t="s">
        <v>20</v>
      </c>
      <c r="C1352" s="1">
        <v>35765</v>
      </c>
      <c r="D1352" t="s">
        <v>182</v>
      </c>
      <c r="E1352" t="s">
        <v>31</v>
      </c>
      <c r="F1352" t="s">
        <v>136</v>
      </c>
      <c r="G1352">
        <v>18.2</v>
      </c>
      <c r="H1352">
        <v>12</v>
      </c>
      <c r="I1352">
        <f>EmpresaUsa[[#This Row],[PRECIO]]*EmpresaUsa[[#This Row],[CANTIDADSOLICITADA]]</f>
        <v>218.39999999999998</v>
      </c>
      <c r="J1352" t="s">
        <v>194</v>
      </c>
      <c r="K1352" t="s">
        <v>195</v>
      </c>
    </row>
    <row r="1353" spans="1:11" x14ac:dyDescent="0.35">
      <c r="A1353">
        <v>10760</v>
      </c>
      <c r="B1353" t="s">
        <v>20</v>
      </c>
      <c r="C1353" s="1">
        <v>35765</v>
      </c>
      <c r="D1353" t="s">
        <v>182</v>
      </c>
      <c r="E1353" t="s">
        <v>31</v>
      </c>
      <c r="F1353" t="s">
        <v>54</v>
      </c>
      <c r="G1353">
        <v>57.07</v>
      </c>
      <c r="H1353">
        <v>40</v>
      </c>
      <c r="I1353">
        <f>EmpresaUsa[[#This Row],[PRECIO]]*EmpresaUsa[[#This Row],[CANTIDADSOLICITADA]]</f>
        <v>2282.8000000000002</v>
      </c>
      <c r="J1353" t="s">
        <v>196</v>
      </c>
      <c r="K1353" t="s">
        <v>197</v>
      </c>
    </row>
    <row r="1354" spans="1:11" x14ac:dyDescent="0.35">
      <c r="A1354">
        <v>10760</v>
      </c>
      <c r="B1354" t="s">
        <v>20</v>
      </c>
      <c r="C1354" s="1">
        <v>35765</v>
      </c>
      <c r="D1354" t="s">
        <v>182</v>
      </c>
      <c r="E1354" t="s">
        <v>36</v>
      </c>
      <c r="F1354" t="s">
        <v>84</v>
      </c>
      <c r="G1354">
        <v>59.8</v>
      </c>
      <c r="H1354">
        <v>30</v>
      </c>
      <c r="I1354">
        <f>EmpresaUsa[[#This Row],[PRECIO]]*EmpresaUsa[[#This Row],[CANTIDADSOLICITADA]]</f>
        <v>1794</v>
      </c>
      <c r="J1354" t="s">
        <v>196</v>
      </c>
      <c r="K1354" t="s">
        <v>198</v>
      </c>
    </row>
    <row r="1355" spans="1:11" x14ac:dyDescent="0.35">
      <c r="A1355">
        <v>10761</v>
      </c>
      <c r="B1355" t="s">
        <v>8</v>
      </c>
      <c r="C1355" s="1">
        <v>35766</v>
      </c>
      <c r="D1355" t="s">
        <v>68</v>
      </c>
      <c r="E1355" t="s">
        <v>31</v>
      </c>
      <c r="F1355" t="s">
        <v>136</v>
      </c>
      <c r="G1355">
        <v>18.2</v>
      </c>
      <c r="H1355">
        <v>35</v>
      </c>
      <c r="I1355">
        <f>EmpresaUsa[[#This Row],[PRECIO]]*EmpresaUsa[[#This Row],[CANTIDADSOLICITADA]]</f>
        <v>637</v>
      </c>
      <c r="J1355" t="s">
        <v>199</v>
      </c>
      <c r="K1355" t="s">
        <v>200</v>
      </c>
    </row>
    <row r="1356" spans="1:11" x14ac:dyDescent="0.35">
      <c r="A1356">
        <v>10761</v>
      </c>
      <c r="B1356" t="s">
        <v>8</v>
      </c>
      <c r="C1356" s="1">
        <v>35766</v>
      </c>
      <c r="D1356" t="s">
        <v>68</v>
      </c>
      <c r="E1356" t="s">
        <v>36</v>
      </c>
      <c r="F1356" t="s">
        <v>99</v>
      </c>
      <c r="G1356">
        <v>10.074999999999999</v>
      </c>
      <c r="H1356">
        <v>18</v>
      </c>
      <c r="I1356">
        <f>EmpresaUsa[[#This Row],[PRECIO]]*EmpresaUsa[[#This Row],[CANTIDADSOLICITADA]]</f>
        <v>181.35</v>
      </c>
      <c r="J1356" t="s">
        <v>201</v>
      </c>
      <c r="K1356" t="s">
        <v>202</v>
      </c>
    </row>
    <row r="1357" spans="1:11" x14ac:dyDescent="0.35">
      <c r="A1357">
        <v>10762</v>
      </c>
      <c r="B1357" t="s">
        <v>26</v>
      </c>
      <c r="C1357" s="1">
        <v>35766</v>
      </c>
      <c r="D1357" t="s">
        <v>72</v>
      </c>
      <c r="E1357" t="s">
        <v>36</v>
      </c>
      <c r="F1357" t="s">
        <v>37</v>
      </c>
      <c r="G1357">
        <v>23.4</v>
      </c>
      <c r="H1357">
        <v>16</v>
      </c>
      <c r="I1357">
        <f>EmpresaUsa[[#This Row],[PRECIO]]*EmpresaUsa[[#This Row],[CANTIDADSOLICITADA]]</f>
        <v>374.4</v>
      </c>
      <c r="J1357" t="s">
        <v>196</v>
      </c>
      <c r="K1357" t="s">
        <v>203</v>
      </c>
    </row>
    <row r="1358" spans="1:11" x14ac:dyDescent="0.35">
      <c r="A1358">
        <v>10762</v>
      </c>
      <c r="B1358" t="s">
        <v>26</v>
      </c>
      <c r="C1358" s="1">
        <v>35766</v>
      </c>
      <c r="D1358" t="s">
        <v>72</v>
      </c>
      <c r="E1358" t="s">
        <v>31</v>
      </c>
      <c r="F1358" t="s">
        <v>144</v>
      </c>
      <c r="G1358">
        <v>12.35</v>
      </c>
      <c r="H1358">
        <v>30</v>
      </c>
      <c r="I1358">
        <f>EmpresaUsa[[#This Row],[PRECIO]]*EmpresaUsa[[#This Row],[CANTIDADSOLICITADA]]</f>
        <v>370.5</v>
      </c>
      <c r="J1358" t="s">
        <v>204</v>
      </c>
      <c r="K1358" t="s">
        <v>205</v>
      </c>
    </row>
    <row r="1359" spans="1:11" x14ac:dyDescent="0.35">
      <c r="A1359">
        <v>10762</v>
      </c>
      <c r="B1359" t="s">
        <v>26</v>
      </c>
      <c r="C1359" s="1">
        <v>35766</v>
      </c>
      <c r="D1359" t="s">
        <v>72</v>
      </c>
      <c r="E1359" t="s">
        <v>17</v>
      </c>
      <c r="F1359" t="s">
        <v>19</v>
      </c>
      <c r="G1359">
        <v>68.900000000000006</v>
      </c>
      <c r="H1359">
        <v>28</v>
      </c>
      <c r="I1359">
        <f>EmpresaUsa[[#This Row],[PRECIO]]*EmpresaUsa[[#This Row],[CANTIDADSOLICITADA]]</f>
        <v>1929.2000000000003</v>
      </c>
      <c r="J1359" t="s">
        <v>196</v>
      </c>
      <c r="K1359" t="s">
        <v>206</v>
      </c>
    </row>
    <row r="1360" spans="1:11" x14ac:dyDescent="0.35">
      <c r="A1360">
        <v>10762</v>
      </c>
      <c r="B1360" t="s">
        <v>26</v>
      </c>
      <c r="C1360" s="1">
        <v>35766</v>
      </c>
      <c r="D1360" t="s">
        <v>72</v>
      </c>
      <c r="E1360" t="s">
        <v>12</v>
      </c>
      <c r="F1360" t="s">
        <v>70</v>
      </c>
      <c r="G1360">
        <v>49.4</v>
      </c>
      <c r="H1360">
        <v>60</v>
      </c>
      <c r="I1360">
        <f>EmpresaUsa[[#This Row],[PRECIO]]*EmpresaUsa[[#This Row],[CANTIDADSOLICITADA]]</f>
        <v>2964</v>
      </c>
      <c r="J1360" t="s">
        <v>196</v>
      </c>
      <c r="K1360" t="s">
        <v>207</v>
      </c>
    </row>
    <row r="1361" spans="1:11" x14ac:dyDescent="0.35">
      <c r="A1361">
        <v>10763</v>
      </c>
      <c r="B1361" t="s">
        <v>26</v>
      </c>
      <c r="C1361" s="1">
        <v>35767</v>
      </c>
      <c r="D1361" t="s">
        <v>168</v>
      </c>
      <c r="E1361" t="s">
        <v>31</v>
      </c>
      <c r="F1361" t="s">
        <v>60</v>
      </c>
      <c r="G1361">
        <v>13</v>
      </c>
      <c r="H1361">
        <v>40</v>
      </c>
      <c r="I1361">
        <f>EmpresaUsa[[#This Row],[PRECIO]]*EmpresaUsa[[#This Row],[CANTIDADSOLICITADA]]</f>
        <v>520</v>
      </c>
      <c r="J1361" t="s">
        <v>201</v>
      </c>
      <c r="K1361" t="s">
        <v>208</v>
      </c>
    </row>
    <row r="1362" spans="1:11" x14ac:dyDescent="0.35">
      <c r="A1362">
        <v>10763</v>
      </c>
      <c r="B1362" t="s">
        <v>26</v>
      </c>
      <c r="C1362" s="1">
        <v>35767</v>
      </c>
      <c r="D1362" t="s">
        <v>168</v>
      </c>
      <c r="E1362" t="s">
        <v>12</v>
      </c>
      <c r="F1362" t="s">
        <v>28</v>
      </c>
      <c r="G1362">
        <v>27.3</v>
      </c>
      <c r="H1362">
        <v>6</v>
      </c>
      <c r="I1362">
        <f>EmpresaUsa[[#This Row],[PRECIO]]*EmpresaUsa[[#This Row],[CANTIDADSOLICITADA]]</f>
        <v>163.80000000000001</v>
      </c>
      <c r="J1362" t="s">
        <v>209</v>
      </c>
      <c r="K1362" t="s">
        <v>210</v>
      </c>
    </row>
    <row r="1363" spans="1:11" x14ac:dyDescent="0.35">
      <c r="A1363">
        <v>10763</v>
      </c>
      <c r="B1363" t="s">
        <v>26</v>
      </c>
      <c r="C1363" s="1">
        <v>35767</v>
      </c>
      <c r="D1363" t="s">
        <v>168</v>
      </c>
      <c r="E1363" t="s">
        <v>36</v>
      </c>
      <c r="F1363" t="s">
        <v>40</v>
      </c>
      <c r="G1363">
        <v>5.85</v>
      </c>
      <c r="H1363">
        <v>20</v>
      </c>
      <c r="I1363">
        <f>EmpresaUsa[[#This Row],[PRECIO]]*EmpresaUsa[[#This Row],[CANTIDADSOLICITADA]]</f>
        <v>117</v>
      </c>
      <c r="J1363" t="s">
        <v>204</v>
      </c>
      <c r="K1363" t="s">
        <v>211</v>
      </c>
    </row>
    <row r="1364" spans="1:11" x14ac:dyDescent="0.35">
      <c r="A1364">
        <v>10764</v>
      </c>
      <c r="B1364" t="s">
        <v>15</v>
      </c>
      <c r="C1364" s="1">
        <v>35767</v>
      </c>
      <c r="D1364" t="s">
        <v>56</v>
      </c>
      <c r="E1364" t="s">
        <v>24</v>
      </c>
      <c r="F1364" t="s">
        <v>114</v>
      </c>
      <c r="G1364">
        <v>13</v>
      </c>
      <c r="H1364">
        <v>20</v>
      </c>
      <c r="I1364">
        <f>EmpresaUsa[[#This Row],[PRECIO]]*EmpresaUsa[[#This Row],[CANTIDADSOLICITADA]]</f>
        <v>260</v>
      </c>
      <c r="J1364" t="s">
        <v>204</v>
      </c>
      <c r="K1364" t="s">
        <v>212</v>
      </c>
    </row>
    <row r="1365" spans="1:11" x14ac:dyDescent="0.35">
      <c r="A1365">
        <v>10764</v>
      </c>
      <c r="B1365" t="s">
        <v>15</v>
      </c>
      <c r="C1365" s="1">
        <v>35767</v>
      </c>
      <c r="D1365" t="s">
        <v>56</v>
      </c>
      <c r="E1365" t="s">
        <v>36</v>
      </c>
      <c r="F1365" t="s">
        <v>37</v>
      </c>
      <c r="G1365">
        <v>23.4</v>
      </c>
      <c r="H1365">
        <v>130</v>
      </c>
      <c r="I1365">
        <f>EmpresaUsa[[#This Row],[PRECIO]]*EmpresaUsa[[#This Row],[CANTIDADSOLICITADA]]</f>
        <v>3042</v>
      </c>
      <c r="J1365" t="s">
        <v>196</v>
      </c>
      <c r="K1365" t="s">
        <v>213</v>
      </c>
    </row>
    <row r="1366" spans="1:11" x14ac:dyDescent="0.35">
      <c r="A1366">
        <v>10765</v>
      </c>
      <c r="B1366" t="s">
        <v>26</v>
      </c>
      <c r="C1366" s="1">
        <v>35768</v>
      </c>
      <c r="D1366" t="s">
        <v>86</v>
      </c>
      <c r="E1366" t="s">
        <v>24</v>
      </c>
      <c r="F1366" t="s">
        <v>25</v>
      </c>
      <c r="G1366">
        <v>27.364999999999998</v>
      </c>
      <c r="H1366">
        <v>80</v>
      </c>
      <c r="I1366">
        <f>EmpresaUsa[[#This Row],[PRECIO]]*EmpresaUsa[[#This Row],[CANTIDADSOLICITADA]]</f>
        <v>2189.1999999999998</v>
      </c>
      <c r="J1366" t="s">
        <v>201</v>
      </c>
      <c r="K1366" t="s">
        <v>214</v>
      </c>
    </row>
    <row r="1367" spans="1:11" x14ac:dyDescent="0.35">
      <c r="A1367">
        <v>10766</v>
      </c>
      <c r="B1367" t="s">
        <v>20</v>
      </c>
      <c r="C1367" s="1">
        <v>35769</v>
      </c>
      <c r="D1367" t="s">
        <v>62</v>
      </c>
      <c r="E1367" t="s">
        <v>36</v>
      </c>
      <c r="F1367" t="s">
        <v>46</v>
      </c>
      <c r="G1367">
        <v>24.7</v>
      </c>
      <c r="H1367">
        <v>40</v>
      </c>
      <c r="I1367">
        <f>EmpresaUsa[[#This Row],[PRECIO]]*EmpresaUsa[[#This Row],[CANTIDADSOLICITADA]]</f>
        <v>988</v>
      </c>
      <c r="J1367" t="s">
        <v>201</v>
      </c>
      <c r="K1367" t="s">
        <v>215</v>
      </c>
    </row>
    <row r="1368" spans="1:11" x14ac:dyDescent="0.35">
      <c r="A1368">
        <v>10766</v>
      </c>
      <c r="B1368" t="s">
        <v>20</v>
      </c>
      <c r="C1368" s="1">
        <v>35769</v>
      </c>
      <c r="D1368" t="s">
        <v>62</v>
      </c>
      <c r="E1368" t="s">
        <v>17</v>
      </c>
      <c r="F1368" t="s">
        <v>69</v>
      </c>
      <c r="G1368">
        <v>39</v>
      </c>
      <c r="H1368">
        <v>35</v>
      </c>
      <c r="I1368">
        <f>EmpresaUsa[[#This Row],[PRECIO]]*EmpresaUsa[[#This Row],[CANTIDADSOLICITADA]]</f>
        <v>1365</v>
      </c>
      <c r="J1368" t="s">
        <v>194</v>
      </c>
      <c r="K1368" t="s">
        <v>216</v>
      </c>
    </row>
    <row r="1369" spans="1:11" x14ac:dyDescent="0.35">
      <c r="A1369">
        <v>10766</v>
      </c>
      <c r="B1369" t="s">
        <v>20</v>
      </c>
      <c r="C1369" s="1">
        <v>35769</v>
      </c>
      <c r="D1369" t="s">
        <v>62</v>
      </c>
      <c r="E1369" t="s">
        <v>31</v>
      </c>
      <c r="F1369" t="s">
        <v>111</v>
      </c>
      <c r="G1369">
        <v>16.25</v>
      </c>
      <c r="H1369">
        <v>40</v>
      </c>
      <c r="I1369">
        <f>EmpresaUsa[[#This Row],[PRECIO]]*EmpresaUsa[[#This Row],[CANTIDADSOLICITADA]]</f>
        <v>650</v>
      </c>
      <c r="J1369" t="s">
        <v>199</v>
      </c>
      <c r="K1369" t="s">
        <v>217</v>
      </c>
    </row>
    <row r="1370" spans="1:11" x14ac:dyDescent="0.35">
      <c r="A1370">
        <v>10767</v>
      </c>
      <c r="B1370" t="s">
        <v>20</v>
      </c>
      <c r="C1370" s="1">
        <v>35769</v>
      </c>
      <c r="D1370" t="s">
        <v>30</v>
      </c>
      <c r="E1370" t="s">
        <v>12</v>
      </c>
      <c r="F1370" t="s">
        <v>13</v>
      </c>
      <c r="G1370">
        <v>18.2</v>
      </c>
      <c r="H1370">
        <v>2</v>
      </c>
      <c r="I1370">
        <f>EmpresaUsa[[#This Row],[PRECIO]]*EmpresaUsa[[#This Row],[CANTIDADSOLICITADA]]</f>
        <v>36.4</v>
      </c>
      <c r="J1370" t="s">
        <v>194</v>
      </c>
      <c r="K1370" t="s">
        <v>218</v>
      </c>
    </row>
    <row r="1371" spans="1:11" x14ac:dyDescent="0.35">
      <c r="A1371">
        <v>10768</v>
      </c>
      <c r="B1371" t="s">
        <v>26</v>
      </c>
      <c r="C1371" s="1">
        <v>35772</v>
      </c>
      <c r="D1371" t="s">
        <v>153</v>
      </c>
      <c r="E1371" t="s">
        <v>12</v>
      </c>
      <c r="F1371" t="s">
        <v>28</v>
      </c>
      <c r="G1371">
        <v>27.3</v>
      </c>
      <c r="H1371">
        <v>4</v>
      </c>
      <c r="I1371">
        <f>EmpresaUsa[[#This Row],[PRECIO]]*EmpresaUsa[[#This Row],[CANTIDADSOLICITADA]]</f>
        <v>109.2</v>
      </c>
      <c r="J1371" t="s">
        <v>196</v>
      </c>
      <c r="K1371" t="s">
        <v>219</v>
      </c>
    </row>
    <row r="1372" spans="1:11" x14ac:dyDescent="0.35">
      <c r="A1372">
        <v>10768</v>
      </c>
      <c r="B1372" t="s">
        <v>26</v>
      </c>
      <c r="C1372" s="1">
        <v>35772</v>
      </c>
      <c r="D1372" t="s">
        <v>153</v>
      </c>
      <c r="E1372" t="s">
        <v>10</v>
      </c>
      <c r="F1372" t="s">
        <v>35</v>
      </c>
      <c r="G1372">
        <v>16.25</v>
      </c>
      <c r="H1372">
        <v>50</v>
      </c>
      <c r="I1372">
        <f>EmpresaUsa[[#This Row],[PRECIO]]*EmpresaUsa[[#This Row],[CANTIDADSOLICITADA]]</f>
        <v>812.5</v>
      </c>
      <c r="J1372" t="s">
        <v>196</v>
      </c>
      <c r="K1372" t="s">
        <v>220</v>
      </c>
    </row>
    <row r="1373" spans="1:11" x14ac:dyDescent="0.35">
      <c r="A1373">
        <v>10768</v>
      </c>
      <c r="B1373" t="s">
        <v>26</v>
      </c>
      <c r="C1373" s="1">
        <v>35772</v>
      </c>
      <c r="D1373" t="s">
        <v>153</v>
      </c>
      <c r="E1373" t="s">
        <v>10</v>
      </c>
      <c r="F1373" t="s">
        <v>34</v>
      </c>
      <c r="G1373">
        <v>44.2</v>
      </c>
      <c r="H1373">
        <v>15</v>
      </c>
      <c r="I1373">
        <f>EmpresaUsa[[#This Row],[PRECIO]]*EmpresaUsa[[#This Row],[CANTIDADSOLICITADA]]</f>
        <v>663</v>
      </c>
      <c r="J1373" t="s">
        <v>199</v>
      </c>
      <c r="K1373" t="s">
        <v>221</v>
      </c>
    </row>
    <row r="1374" spans="1:11" x14ac:dyDescent="0.35">
      <c r="A1374">
        <v>10768</v>
      </c>
      <c r="B1374" t="s">
        <v>26</v>
      </c>
      <c r="C1374" s="1">
        <v>35772</v>
      </c>
      <c r="D1374" t="s">
        <v>153</v>
      </c>
      <c r="E1374" t="s">
        <v>10</v>
      </c>
      <c r="F1374" t="s">
        <v>88</v>
      </c>
      <c r="G1374">
        <v>27.95</v>
      </c>
      <c r="H1374">
        <v>12</v>
      </c>
      <c r="I1374">
        <f>EmpresaUsa[[#This Row],[PRECIO]]*EmpresaUsa[[#This Row],[CANTIDADSOLICITADA]]</f>
        <v>335.4</v>
      </c>
      <c r="J1374" t="s">
        <v>196</v>
      </c>
      <c r="K1374" t="s">
        <v>222</v>
      </c>
    </row>
    <row r="1375" spans="1:11" x14ac:dyDescent="0.35">
      <c r="A1375">
        <v>10769</v>
      </c>
      <c r="B1375" t="s">
        <v>26</v>
      </c>
      <c r="C1375" s="1">
        <v>35772</v>
      </c>
      <c r="D1375" t="s">
        <v>159</v>
      </c>
      <c r="E1375" t="s">
        <v>22</v>
      </c>
      <c r="F1375" t="s">
        <v>23</v>
      </c>
      <c r="G1375">
        <v>12.545</v>
      </c>
      <c r="H1375">
        <v>30</v>
      </c>
      <c r="I1375">
        <f>EmpresaUsa[[#This Row],[PRECIO]]*EmpresaUsa[[#This Row],[CANTIDADSOLICITADA]]</f>
        <v>376.35</v>
      </c>
      <c r="J1375" t="s">
        <v>209</v>
      </c>
      <c r="K1375" t="s">
        <v>223</v>
      </c>
    </row>
    <row r="1376" spans="1:11" x14ac:dyDescent="0.35">
      <c r="A1376">
        <v>10769</v>
      </c>
      <c r="B1376" t="s">
        <v>26</v>
      </c>
      <c r="C1376" s="1">
        <v>35772</v>
      </c>
      <c r="D1376" t="s">
        <v>159</v>
      </c>
      <c r="E1376" t="s">
        <v>12</v>
      </c>
      <c r="F1376" t="s">
        <v>134</v>
      </c>
      <c r="G1376">
        <v>9.1</v>
      </c>
      <c r="H1376">
        <v>15</v>
      </c>
      <c r="I1376">
        <f>EmpresaUsa[[#This Row],[PRECIO]]*EmpresaUsa[[#This Row],[CANTIDADSOLICITADA]]</f>
        <v>136.5</v>
      </c>
      <c r="J1376" t="s">
        <v>201</v>
      </c>
      <c r="K1376" t="s">
        <v>224</v>
      </c>
    </row>
    <row r="1377" spans="1:11" x14ac:dyDescent="0.35">
      <c r="A1377">
        <v>10769</v>
      </c>
      <c r="B1377" t="s">
        <v>26</v>
      </c>
      <c r="C1377" s="1">
        <v>35772</v>
      </c>
      <c r="D1377" t="s">
        <v>159</v>
      </c>
      <c r="E1377" t="s">
        <v>24</v>
      </c>
      <c r="F1377" t="s">
        <v>170</v>
      </c>
      <c r="G1377">
        <v>37.049999999999997</v>
      </c>
      <c r="H1377">
        <v>20</v>
      </c>
      <c r="I1377">
        <f>EmpresaUsa[[#This Row],[PRECIO]]*EmpresaUsa[[#This Row],[CANTIDADSOLICITADA]]</f>
        <v>741</v>
      </c>
      <c r="J1377" t="s">
        <v>199</v>
      </c>
      <c r="K1377" t="s">
        <v>225</v>
      </c>
    </row>
    <row r="1378" spans="1:11" x14ac:dyDescent="0.35">
      <c r="A1378">
        <v>10769</v>
      </c>
      <c r="B1378" t="s">
        <v>26</v>
      </c>
      <c r="C1378" s="1">
        <v>35772</v>
      </c>
      <c r="D1378" t="s">
        <v>159</v>
      </c>
      <c r="E1378" t="s">
        <v>31</v>
      </c>
      <c r="F1378" t="s">
        <v>63</v>
      </c>
      <c r="G1378">
        <v>64.09</v>
      </c>
      <c r="H1378">
        <v>15</v>
      </c>
      <c r="I1378">
        <f>EmpresaUsa[[#This Row],[PRECIO]]*EmpresaUsa[[#This Row],[CANTIDADSOLICITADA]]</f>
        <v>961.35</v>
      </c>
      <c r="J1378" t="s">
        <v>194</v>
      </c>
      <c r="K1378" t="s">
        <v>226</v>
      </c>
    </row>
    <row r="1379" spans="1:11" x14ac:dyDescent="0.35">
      <c r="A1379">
        <v>10770</v>
      </c>
      <c r="B1379" t="s">
        <v>67</v>
      </c>
      <c r="C1379" s="1">
        <v>35773</v>
      </c>
      <c r="D1379" t="s">
        <v>21</v>
      </c>
      <c r="E1379" t="s">
        <v>10</v>
      </c>
      <c r="F1379" t="s">
        <v>11</v>
      </c>
      <c r="G1379">
        <v>27.3</v>
      </c>
      <c r="H1379">
        <v>15</v>
      </c>
      <c r="I1379">
        <f>EmpresaUsa[[#This Row],[PRECIO]]*EmpresaUsa[[#This Row],[CANTIDADSOLICITADA]]</f>
        <v>409.5</v>
      </c>
      <c r="J1379" t="s">
        <v>194</v>
      </c>
      <c r="K1379" t="s">
        <v>195</v>
      </c>
    </row>
    <row r="1380" spans="1:11" x14ac:dyDescent="0.35">
      <c r="A1380">
        <v>10771</v>
      </c>
      <c r="B1380" t="s">
        <v>44</v>
      </c>
      <c r="C1380" s="1">
        <v>35774</v>
      </c>
      <c r="D1380" t="s">
        <v>56</v>
      </c>
      <c r="E1380" t="s">
        <v>10</v>
      </c>
      <c r="F1380" t="s">
        <v>88</v>
      </c>
      <c r="G1380">
        <v>27.95</v>
      </c>
      <c r="H1380">
        <v>16</v>
      </c>
      <c r="I1380">
        <f>EmpresaUsa[[#This Row],[PRECIO]]*EmpresaUsa[[#This Row],[CANTIDADSOLICITADA]]</f>
        <v>447.2</v>
      </c>
      <c r="J1380" t="s">
        <v>196</v>
      </c>
      <c r="K1380" t="s">
        <v>197</v>
      </c>
    </row>
    <row r="1381" spans="1:11" x14ac:dyDescent="0.35">
      <c r="A1381">
        <v>10772</v>
      </c>
      <c r="B1381" t="s">
        <v>26</v>
      </c>
      <c r="C1381" s="1">
        <v>35774</v>
      </c>
      <c r="D1381" t="s">
        <v>98</v>
      </c>
      <c r="E1381" t="s">
        <v>41</v>
      </c>
      <c r="F1381" t="s">
        <v>82</v>
      </c>
      <c r="G1381">
        <v>160.92699999999999</v>
      </c>
      <c r="H1381">
        <v>18</v>
      </c>
      <c r="I1381">
        <f>EmpresaUsa[[#This Row],[PRECIO]]*EmpresaUsa[[#This Row],[CANTIDADSOLICITADA]]</f>
        <v>2896.6859999999997</v>
      </c>
      <c r="J1381" t="s">
        <v>196</v>
      </c>
      <c r="K1381" t="s">
        <v>198</v>
      </c>
    </row>
    <row r="1382" spans="1:11" x14ac:dyDescent="0.35">
      <c r="A1382">
        <v>10772</v>
      </c>
      <c r="B1382" t="s">
        <v>26</v>
      </c>
      <c r="C1382" s="1">
        <v>35774</v>
      </c>
      <c r="D1382" t="s">
        <v>98</v>
      </c>
      <c r="E1382" t="s">
        <v>10</v>
      </c>
      <c r="F1382" t="s">
        <v>49</v>
      </c>
      <c r="G1382">
        <v>71.5</v>
      </c>
      <c r="H1382">
        <v>25</v>
      </c>
      <c r="I1382">
        <f>EmpresaUsa[[#This Row],[PRECIO]]*EmpresaUsa[[#This Row],[CANTIDADSOLICITADA]]</f>
        <v>1787.5</v>
      </c>
      <c r="J1382" t="s">
        <v>199</v>
      </c>
      <c r="K1382" t="s">
        <v>200</v>
      </c>
    </row>
    <row r="1383" spans="1:11" x14ac:dyDescent="0.35">
      <c r="A1383">
        <v>10773</v>
      </c>
      <c r="B1383" t="s">
        <v>55</v>
      </c>
      <c r="C1383" s="1">
        <v>35775</v>
      </c>
      <c r="D1383" t="s">
        <v>56</v>
      </c>
      <c r="E1383" t="s">
        <v>41</v>
      </c>
      <c r="F1383" t="s">
        <v>75</v>
      </c>
      <c r="G1383">
        <v>50.7</v>
      </c>
      <c r="H1383">
        <v>33</v>
      </c>
      <c r="I1383">
        <f>EmpresaUsa[[#This Row],[PRECIO]]*EmpresaUsa[[#This Row],[CANTIDADSOLICITADA]]</f>
        <v>1673.1000000000001</v>
      </c>
      <c r="J1383" t="s">
        <v>201</v>
      </c>
      <c r="K1383" t="s">
        <v>202</v>
      </c>
    </row>
    <row r="1384" spans="1:11" x14ac:dyDescent="0.35">
      <c r="A1384">
        <v>10773</v>
      </c>
      <c r="B1384" t="s">
        <v>55</v>
      </c>
      <c r="C1384" s="1">
        <v>35775</v>
      </c>
      <c r="D1384" t="s">
        <v>56</v>
      </c>
      <c r="E1384" t="s">
        <v>10</v>
      </c>
      <c r="F1384" t="s">
        <v>35</v>
      </c>
      <c r="G1384">
        <v>16.25</v>
      </c>
      <c r="H1384">
        <v>70</v>
      </c>
      <c r="I1384">
        <f>EmpresaUsa[[#This Row],[PRECIO]]*EmpresaUsa[[#This Row],[CANTIDADSOLICITADA]]</f>
        <v>1137.5</v>
      </c>
      <c r="J1384" t="s">
        <v>196</v>
      </c>
      <c r="K1384" t="s">
        <v>203</v>
      </c>
    </row>
    <row r="1385" spans="1:11" x14ac:dyDescent="0.35">
      <c r="A1385">
        <v>10773</v>
      </c>
      <c r="B1385" t="s">
        <v>55</v>
      </c>
      <c r="C1385" s="1">
        <v>35775</v>
      </c>
      <c r="D1385" t="s">
        <v>56</v>
      </c>
      <c r="E1385" t="s">
        <v>36</v>
      </c>
      <c r="F1385" t="s">
        <v>99</v>
      </c>
      <c r="G1385">
        <v>10.074999999999999</v>
      </c>
      <c r="H1385">
        <v>7</v>
      </c>
      <c r="I1385">
        <f>EmpresaUsa[[#This Row],[PRECIO]]*EmpresaUsa[[#This Row],[CANTIDADSOLICITADA]]</f>
        <v>70.524999999999991</v>
      </c>
      <c r="J1385" t="s">
        <v>204</v>
      </c>
      <c r="K1385" t="s">
        <v>205</v>
      </c>
    </row>
    <row r="1386" spans="1:11" x14ac:dyDescent="0.35">
      <c r="A1386">
        <v>10774</v>
      </c>
      <c r="B1386" t="s">
        <v>20</v>
      </c>
      <c r="C1386" s="1">
        <v>35775</v>
      </c>
      <c r="D1386" t="s">
        <v>72</v>
      </c>
      <c r="E1386" t="s">
        <v>10</v>
      </c>
      <c r="F1386" t="s">
        <v>35</v>
      </c>
      <c r="G1386">
        <v>16.25</v>
      </c>
      <c r="H1386">
        <v>2</v>
      </c>
      <c r="I1386">
        <f>EmpresaUsa[[#This Row],[PRECIO]]*EmpresaUsa[[#This Row],[CANTIDADSOLICITADA]]</f>
        <v>32.5</v>
      </c>
      <c r="J1386" t="s">
        <v>196</v>
      </c>
      <c r="K1386" t="s">
        <v>206</v>
      </c>
    </row>
    <row r="1387" spans="1:11" x14ac:dyDescent="0.35">
      <c r="A1387">
        <v>10774</v>
      </c>
      <c r="B1387" t="s">
        <v>20</v>
      </c>
      <c r="C1387" s="1">
        <v>35775</v>
      </c>
      <c r="D1387" t="s">
        <v>72</v>
      </c>
      <c r="E1387" t="s">
        <v>24</v>
      </c>
      <c r="F1387" t="s">
        <v>121</v>
      </c>
      <c r="G1387">
        <v>22.1</v>
      </c>
      <c r="H1387">
        <v>50</v>
      </c>
      <c r="I1387">
        <f>EmpresaUsa[[#This Row],[PRECIO]]*EmpresaUsa[[#This Row],[CANTIDADSOLICITADA]]</f>
        <v>1105</v>
      </c>
      <c r="J1387" t="s">
        <v>196</v>
      </c>
      <c r="K1387" t="s">
        <v>207</v>
      </c>
    </row>
    <row r="1388" spans="1:11" x14ac:dyDescent="0.35">
      <c r="A1388">
        <v>10775</v>
      </c>
      <c r="B1388" t="s">
        <v>112</v>
      </c>
      <c r="C1388" s="1">
        <v>35776</v>
      </c>
      <c r="D1388" t="s">
        <v>186</v>
      </c>
      <c r="E1388" t="s">
        <v>22</v>
      </c>
      <c r="F1388" t="s">
        <v>87</v>
      </c>
      <c r="G1388">
        <v>40.299999999999997</v>
      </c>
      <c r="H1388">
        <v>6</v>
      </c>
      <c r="I1388">
        <f>EmpresaUsa[[#This Row],[PRECIO]]*EmpresaUsa[[#This Row],[CANTIDADSOLICITADA]]</f>
        <v>241.79999999999998</v>
      </c>
      <c r="J1388" t="s">
        <v>201</v>
      </c>
      <c r="K1388" t="s">
        <v>208</v>
      </c>
    </row>
    <row r="1389" spans="1:11" x14ac:dyDescent="0.35">
      <c r="A1389">
        <v>10775</v>
      </c>
      <c r="B1389" t="s">
        <v>112</v>
      </c>
      <c r="C1389" s="1">
        <v>35776</v>
      </c>
      <c r="D1389" t="s">
        <v>186</v>
      </c>
      <c r="E1389" t="s">
        <v>36</v>
      </c>
      <c r="F1389" t="s">
        <v>104</v>
      </c>
      <c r="G1389">
        <v>18.2</v>
      </c>
      <c r="H1389">
        <v>3</v>
      </c>
      <c r="I1389">
        <f>EmpresaUsa[[#This Row],[PRECIO]]*EmpresaUsa[[#This Row],[CANTIDADSOLICITADA]]</f>
        <v>54.599999999999994</v>
      </c>
      <c r="J1389" t="s">
        <v>209</v>
      </c>
      <c r="K1389" t="s">
        <v>210</v>
      </c>
    </row>
    <row r="1390" spans="1:11" x14ac:dyDescent="0.35">
      <c r="A1390">
        <v>10776</v>
      </c>
      <c r="B1390" t="s">
        <v>55</v>
      </c>
      <c r="C1390" s="1">
        <v>35779</v>
      </c>
      <c r="D1390" t="s">
        <v>56</v>
      </c>
      <c r="E1390" t="s">
        <v>10</v>
      </c>
      <c r="F1390" t="s">
        <v>35</v>
      </c>
      <c r="G1390">
        <v>16.25</v>
      </c>
      <c r="H1390">
        <v>16</v>
      </c>
      <c r="I1390">
        <f>EmpresaUsa[[#This Row],[PRECIO]]*EmpresaUsa[[#This Row],[CANTIDADSOLICITADA]]</f>
        <v>260</v>
      </c>
      <c r="J1390" t="s">
        <v>204</v>
      </c>
      <c r="K1390" t="s">
        <v>211</v>
      </c>
    </row>
    <row r="1391" spans="1:11" x14ac:dyDescent="0.35">
      <c r="A1391">
        <v>10776</v>
      </c>
      <c r="B1391" t="s">
        <v>55</v>
      </c>
      <c r="C1391" s="1">
        <v>35779</v>
      </c>
      <c r="D1391" t="s">
        <v>56</v>
      </c>
      <c r="E1391" t="s">
        <v>12</v>
      </c>
      <c r="F1391" t="s">
        <v>13</v>
      </c>
      <c r="G1391">
        <v>18.2</v>
      </c>
      <c r="H1391">
        <v>12</v>
      </c>
      <c r="I1391">
        <f>EmpresaUsa[[#This Row],[PRECIO]]*EmpresaUsa[[#This Row],[CANTIDADSOLICITADA]]</f>
        <v>218.39999999999998</v>
      </c>
      <c r="J1391" t="s">
        <v>204</v>
      </c>
      <c r="K1391" t="s">
        <v>212</v>
      </c>
    </row>
    <row r="1392" spans="1:11" x14ac:dyDescent="0.35">
      <c r="A1392">
        <v>10776</v>
      </c>
      <c r="B1392" t="s">
        <v>55</v>
      </c>
      <c r="C1392" s="1">
        <v>35779</v>
      </c>
      <c r="D1392" t="s">
        <v>56</v>
      </c>
      <c r="E1392" t="s">
        <v>22</v>
      </c>
      <c r="F1392" t="s">
        <v>164</v>
      </c>
      <c r="G1392">
        <v>12.35</v>
      </c>
      <c r="H1392">
        <v>27</v>
      </c>
      <c r="I1392">
        <f>EmpresaUsa[[#This Row],[PRECIO]]*EmpresaUsa[[#This Row],[CANTIDADSOLICITADA]]</f>
        <v>333.45</v>
      </c>
      <c r="J1392" t="s">
        <v>196</v>
      </c>
      <c r="K1392" t="s">
        <v>213</v>
      </c>
    </row>
    <row r="1393" spans="1:11" x14ac:dyDescent="0.35">
      <c r="A1393">
        <v>10776</v>
      </c>
      <c r="B1393" t="s">
        <v>55</v>
      </c>
      <c r="C1393" s="1">
        <v>35779</v>
      </c>
      <c r="D1393" t="s">
        <v>56</v>
      </c>
      <c r="E1393" t="s">
        <v>17</v>
      </c>
      <c r="F1393" t="s">
        <v>19</v>
      </c>
      <c r="G1393">
        <v>68.900000000000006</v>
      </c>
      <c r="H1393">
        <v>120</v>
      </c>
      <c r="I1393">
        <f>EmpresaUsa[[#This Row],[PRECIO]]*EmpresaUsa[[#This Row],[CANTIDADSOLICITADA]]</f>
        <v>8268</v>
      </c>
      <c r="J1393" t="s">
        <v>201</v>
      </c>
      <c r="K1393" t="s">
        <v>214</v>
      </c>
    </row>
    <row r="1394" spans="1:11" x14ac:dyDescent="0.35">
      <c r="A1394">
        <v>10777</v>
      </c>
      <c r="B1394" t="s">
        <v>112</v>
      </c>
      <c r="C1394" s="1">
        <v>35779</v>
      </c>
      <c r="D1394" t="s">
        <v>173</v>
      </c>
      <c r="E1394" t="s">
        <v>12</v>
      </c>
      <c r="F1394" t="s">
        <v>13</v>
      </c>
      <c r="G1394">
        <v>18.2</v>
      </c>
      <c r="H1394">
        <v>20</v>
      </c>
      <c r="I1394">
        <f>EmpresaUsa[[#This Row],[PRECIO]]*EmpresaUsa[[#This Row],[CANTIDADSOLICITADA]]</f>
        <v>364</v>
      </c>
      <c r="J1394" t="s">
        <v>201</v>
      </c>
      <c r="K1394" t="s">
        <v>215</v>
      </c>
    </row>
    <row r="1395" spans="1:11" x14ac:dyDescent="0.35">
      <c r="A1395">
        <v>10778</v>
      </c>
      <c r="B1395" t="s">
        <v>26</v>
      </c>
      <c r="C1395" s="1">
        <v>35780</v>
      </c>
      <c r="D1395" t="s">
        <v>94</v>
      </c>
      <c r="E1395" t="s">
        <v>22</v>
      </c>
      <c r="F1395" t="s">
        <v>23</v>
      </c>
      <c r="G1395">
        <v>12.545</v>
      </c>
      <c r="H1395">
        <v>10</v>
      </c>
      <c r="I1395">
        <f>EmpresaUsa[[#This Row],[PRECIO]]*EmpresaUsa[[#This Row],[CANTIDADSOLICITADA]]</f>
        <v>125.45</v>
      </c>
      <c r="J1395" t="s">
        <v>194</v>
      </c>
      <c r="K1395" t="s">
        <v>216</v>
      </c>
    </row>
    <row r="1396" spans="1:11" x14ac:dyDescent="0.35">
      <c r="A1396">
        <v>10779</v>
      </c>
      <c r="B1396" t="s">
        <v>26</v>
      </c>
      <c r="C1396" s="1">
        <v>35780</v>
      </c>
      <c r="D1396" t="s">
        <v>92</v>
      </c>
      <c r="E1396" t="s">
        <v>31</v>
      </c>
      <c r="F1396" t="s">
        <v>47</v>
      </c>
      <c r="G1396">
        <v>22.684999999999999</v>
      </c>
      <c r="H1396">
        <v>20</v>
      </c>
      <c r="I1396">
        <f>EmpresaUsa[[#This Row],[PRECIO]]*EmpresaUsa[[#This Row],[CANTIDADSOLICITADA]]</f>
        <v>453.7</v>
      </c>
      <c r="J1396" t="s">
        <v>199</v>
      </c>
      <c r="K1396" t="s">
        <v>217</v>
      </c>
    </row>
    <row r="1397" spans="1:11" x14ac:dyDescent="0.35">
      <c r="A1397">
        <v>10779</v>
      </c>
      <c r="B1397" t="s">
        <v>26</v>
      </c>
      <c r="C1397" s="1">
        <v>35780</v>
      </c>
      <c r="D1397" t="s">
        <v>92</v>
      </c>
      <c r="E1397" t="s">
        <v>31</v>
      </c>
      <c r="F1397" t="s">
        <v>63</v>
      </c>
      <c r="G1397">
        <v>64.09</v>
      </c>
      <c r="H1397">
        <v>20</v>
      </c>
      <c r="I1397">
        <f>EmpresaUsa[[#This Row],[PRECIO]]*EmpresaUsa[[#This Row],[CANTIDADSOLICITADA]]</f>
        <v>1281.8000000000002</v>
      </c>
      <c r="J1397" t="s">
        <v>194</v>
      </c>
      <c r="K1397" t="s">
        <v>218</v>
      </c>
    </row>
    <row r="1398" spans="1:11" x14ac:dyDescent="0.35">
      <c r="A1398">
        <v>10780</v>
      </c>
      <c r="B1398" t="s">
        <v>73</v>
      </c>
      <c r="C1398" s="1">
        <v>35780</v>
      </c>
      <c r="D1398" t="s">
        <v>102</v>
      </c>
      <c r="E1398" t="s">
        <v>36</v>
      </c>
      <c r="F1398" t="s">
        <v>64</v>
      </c>
      <c r="G1398">
        <v>19.5</v>
      </c>
      <c r="H1398">
        <v>35</v>
      </c>
      <c r="I1398">
        <f>EmpresaUsa[[#This Row],[PRECIO]]*EmpresaUsa[[#This Row],[CANTIDADSOLICITADA]]</f>
        <v>682.5</v>
      </c>
      <c r="J1398" t="s">
        <v>196</v>
      </c>
      <c r="K1398" t="s">
        <v>219</v>
      </c>
    </row>
    <row r="1399" spans="1:11" x14ac:dyDescent="0.35">
      <c r="A1399">
        <v>10780</v>
      </c>
      <c r="B1399" t="s">
        <v>73</v>
      </c>
      <c r="C1399" s="1">
        <v>35780</v>
      </c>
      <c r="D1399" t="s">
        <v>102</v>
      </c>
      <c r="E1399" t="s">
        <v>24</v>
      </c>
      <c r="F1399" t="s">
        <v>52</v>
      </c>
      <c r="G1399">
        <v>16.899999999999999</v>
      </c>
      <c r="H1399">
        <v>15</v>
      </c>
      <c r="I1399">
        <f>EmpresaUsa[[#This Row],[PRECIO]]*EmpresaUsa[[#This Row],[CANTIDADSOLICITADA]]</f>
        <v>253.49999999999997</v>
      </c>
      <c r="J1399" t="s">
        <v>196</v>
      </c>
      <c r="K1399" t="s">
        <v>220</v>
      </c>
    </row>
    <row r="1400" spans="1:11" x14ac:dyDescent="0.35">
      <c r="A1400">
        <v>10781</v>
      </c>
      <c r="B1400" t="s">
        <v>73</v>
      </c>
      <c r="C1400" s="1">
        <v>35781</v>
      </c>
      <c r="D1400" t="s">
        <v>76</v>
      </c>
      <c r="E1400" t="s">
        <v>41</v>
      </c>
      <c r="F1400" t="s">
        <v>110</v>
      </c>
      <c r="G1400">
        <v>9.6850000000000005</v>
      </c>
      <c r="H1400">
        <v>3</v>
      </c>
      <c r="I1400">
        <f>EmpresaUsa[[#This Row],[PRECIO]]*EmpresaUsa[[#This Row],[CANTIDADSOLICITADA]]</f>
        <v>29.055</v>
      </c>
      <c r="J1400" t="s">
        <v>199</v>
      </c>
      <c r="K1400" t="s">
        <v>221</v>
      </c>
    </row>
    <row r="1401" spans="1:11" x14ac:dyDescent="0.35">
      <c r="A1401">
        <v>10781</v>
      </c>
      <c r="B1401" t="s">
        <v>73</v>
      </c>
      <c r="C1401" s="1">
        <v>35781</v>
      </c>
      <c r="D1401" t="s">
        <v>76</v>
      </c>
      <c r="E1401" t="s">
        <v>12</v>
      </c>
      <c r="F1401" t="s">
        <v>70</v>
      </c>
      <c r="G1401">
        <v>49.4</v>
      </c>
      <c r="H1401">
        <v>20</v>
      </c>
      <c r="I1401">
        <f>EmpresaUsa[[#This Row],[PRECIO]]*EmpresaUsa[[#This Row],[CANTIDADSOLICITADA]]</f>
        <v>988</v>
      </c>
      <c r="J1401" t="s">
        <v>196</v>
      </c>
      <c r="K1401" t="s">
        <v>222</v>
      </c>
    </row>
    <row r="1402" spans="1:11" x14ac:dyDescent="0.35">
      <c r="A1402">
        <v>10781</v>
      </c>
      <c r="B1402" t="s">
        <v>73</v>
      </c>
      <c r="C1402" s="1">
        <v>35781</v>
      </c>
      <c r="D1402" t="s">
        <v>76</v>
      </c>
      <c r="E1402" t="s">
        <v>17</v>
      </c>
      <c r="F1402" t="s">
        <v>43</v>
      </c>
      <c r="G1402">
        <v>13</v>
      </c>
      <c r="H1402">
        <v>35</v>
      </c>
      <c r="I1402">
        <f>EmpresaUsa[[#This Row],[PRECIO]]*EmpresaUsa[[#This Row],[CANTIDADSOLICITADA]]</f>
        <v>455</v>
      </c>
      <c r="J1402" t="s">
        <v>209</v>
      </c>
      <c r="K1402" t="s">
        <v>223</v>
      </c>
    </row>
    <row r="1403" spans="1:11" x14ac:dyDescent="0.35">
      <c r="A1403">
        <v>10782</v>
      </c>
      <c r="B1403" t="s">
        <v>44</v>
      </c>
      <c r="C1403" s="1">
        <v>35781</v>
      </c>
      <c r="D1403" t="s">
        <v>180</v>
      </c>
      <c r="E1403" t="s">
        <v>10</v>
      </c>
      <c r="F1403" t="s">
        <v>35</v>
      </c>
      <c r="G1403">
        <v>16.25</v>
      </c>
      <c r="H1403">
        <v>1</v>
      </c>
      <c r="I1403">
        <f>EmpresaUsa[[#This Row],[PRECIO]]*EmpresaUsa[[#This Row],[CANTIDADSOLICITADA]]</f>
        <v>16.25</v>
      </c>
      <c r="J1403" t="s">
        <v>201</v>
      </c>
      <c r="K1403" t="s">
        <v>224</v>
      </c>
    </row>
    <row r="1404" spans="1:11" x14ac:dyDescent="0.35">
      <c r="A1404">
        <v>10783</v>
      </c>
      <c r="B1404" t="s">
        <v>20</v>
      </c>
      <c r="C1404" s="1">
        <v>35782</v>
      </c>
      <c r="D1404" t="s">
        <v>21</v>
      </c>
      <c r="E1404" t="s">
        <v>10</v>
      </c>
      <c r="F1404" t="s">
        <v>35</v>
      </c>
      <c r="G1404">
        <v>16.25</v>
      </c>
      <c r="H1404">
        <v>10</v>
      </c>
      <c r="I1404">
        <f>EmpresaUsa[[#This Row],[PRECIO]]*EmpresaUsa[[#This Row],[CANTIDADSOLICITADA]]</f>
        <v>162.5</v>
      </c>
      <c r="J1404" t="s">
        <v>199</v>
      </c>
      <c r="K1404" t="s">
        <v>225</v>
      </c>
    </row>
    <row r="1405" spans="1:11" x14ac:dyDescent="0.35">
      <c r="A1405">
        <v>10783</v>
      </c>
      <c r="B1405" t="s">
        <v>20</v>
      </c>
      <c r="C1405" s="1">
        <v>35782</v>
      </c>
      <c r="D1405" t="s">
        <v>21</v>
      </c>
      <c r="E1405" t="s">
        <v>36</v>
      </c>
      <c r="F1405" t="s">
        <v>140</v>
      </c>
      <c r="G1405">
        <v>342.55</v>
      </c>
      <c r="H1405">
        <v>5</v>
      </c>
      <c r="I1405">
        <f>EmpresaUsa[[#This Row],[PRECIO]]*EmpresaUsa[[#This Row],[CANTIDADSOLICITADA]]</f>
        <v>1712.75</v>
      </c>
      <c r="J1405" t="s">
        <v>194</v>
      </c>
      <c r="K1405" t="s">
        <v>226</v>
      </c>
    </row>
    <row r="1406" spans="1:11" x14ac:dyDescent="0.35">
      <c r="A1406">
        <v>10784</v>
      </c>
      <c r="B1406" t="s">
        <v>20</v>
      </c>
      <c r="C1406" s="1">
        <v>35782</v>
      </c>
      <c r="D1406" t="s">
        <v>89</v>
      </c>
      <c r="E1406" t="s">
        <v>22</v>
      </c>
      <c r="F1406" t="s">
        <v>48</v>
      </c>
      <c r="G1406">
        <v>24.7</v>
      </c>
      <c r="H1406">
        <v>30</v>
      </c>
      <c r="I1406">
        <f>EmpresaUsa[[#This Row],[PRECIO]]*EmpresaUsa[[#This Row],[CANTIDADSOLICITADA]]</f>
        <v>741</v>
      </c>
      <c r="J1406" t="s">
        <v>194</v>
      </c>
      <c r="K1406" t="s">
        <v>195</v>
      </c>
    </row>
    <row r="1407" spans="1:11" x14ac:dyDescent="0.35">
      <c r="A1407">
        <v>10784</v>
      </c>
      <c r="B1407" t="s">
        <v>20</v>
      </c>
      <c r="C1407" s="1">
        <v>35782</v>
      </c>
      <c r="D1407" t="s">
        <v>89</v>
      </c>
      <c r="E1407" t="s">
        <v>36</v>
      </c>
      <c r="F1407" t="s">
        <v>37</v>
      </c>
      <c r="G1407">
        <v>23.4</v>
      </c>
      <c r="H1407">
        <v>2</v>
      </c>
      <c r="I1407">
        <f>EmpresaUsa[[#This Row],[PRECIO]]*EmpresaUsa[[#This Row],[CANTIDADSOLICITADA]]</f>
        <v>46.8</v>
      </c>
      <c r="J1407" t="s">
        <v>196</v>
      </c>
      <c r="K1407" t="s">
        <v>197</v>
      </c>
    </row>
    <row r="1408" spans="1:11" x14ac:dyDescent="0.35">
      <c r="A1408">
        <v>10784</v>
      </c>
      <c r="B1408" t="s">
        <v>20</v>
      </c>
      <c r="C1408" s="1">
        <v>35782</v>
      </c>
      <c r="D1408" t="s">
        <v>89</v>
      </c>
      <c r="E1408" t="s">
        <v>10</v>
      </c>
      <c r="F1408" t="s">
        <v>14</v>
      </c>
      <c r="G1408">
        <v>45.24</v>
      </c>
      <c r="H1408">
        <v>30</v>
      </c>
      <c r="I1408">
        <f>EmpresaUsa[[#This Row],[PRECIO]]*EmpresaUsa[[#This Row],[CANTIDADSOLICITADA]]</f>
        <v>1357.2</v>
      </c>
      <c r="J1408" t="s">
        <v>196</v>
      </c>
      <c r="K1408" t="s">
        <v>198</v>
      </c>
    </row>
    <row r="1409" spans="1:11" x14ac:dyDescent="0.35">
      <c r="A1409">
        <v>10785</v>
      </c>
      <c r="B1409" t="s">
        <v>55</v>
      </c>
      <c r="C1409" s="1">
        <v>35782</v>
      </c>
      <c r="D1409" t="s">
        <v>81</v>
      </c>
      <c r="E1409" t="s">
        <v>22</v>
      </c>
      <c r="F1409" t="s">
        <v>87</v>
      </c>
      <c r="G1409">
        <v>40.299999999999997</v>
      </c>
      <c r="H1409">
        <v>10</v>
      </c>
      <c r="I1409">
        <f>EmpresaUsa[[#This Row],[PRECIO]]*EmpresaUsa[[#This Row],[CANTIDADSOLICITADA]]</f>
        <v>403</v>
      </c>
      <c r="J1409" t="s">
        <v>199</v>
      </c>
      <c r="K1409" t="s">
        <v>200</v>
      </c>
    </row>
    <row r="1410" spans="1:11" x14ac:dyDescent="0.35">
      <c r="A1410">
        <v>10785</v>
      </c>
      <c r="B1410" t="s">
        <v>55</v>
      </c>
      <c r="C1410" s="1">
        <v>35782</v>
      </c>
      <c r="D1410" t="s">
        <v>81</v>
      </c>
      <c r="E1410" t="s">
        <v>36</v>
      </c>
      <c r="F1410" t="s">
        <v>99</v>
      </c>
      <c r="G1410">
        <v>10.074999999999999</v>
      </c>
      <c r="H1410">
        <v>10</v>
      </c>
      <c r="I1410">
        <f>EmpresaUsa[[#This Row],[PRECIO]]*EmpresaUsa[[#This Row],[CANTIDADSOLICITADA]]</f>
        <v>100.75</v>
      </c>
      <c r="J1410" t="s">
        <v>201</v>
      </c>
      <c r="K1410" t="s">
        <v>202</v>
      </c>
    </row>
    <row r="1411" spans="1:11" x14ac:dyDescent="0.35">
      <c r="A1411">
        <v>10786</v>
      </c>
      <c r="B1411" t="s">
        <v>67</v>
      </c>
      <c r="C1411" s="1">
        <v>35783</v>
      </c>
      <c r="D1411" t="s">
        <v>160</v>
      </c>
      <c r="E1411" t="s">
        <v>24</v>
      </c>
      <c r="F1411" t="s">
        <v>148</v>
      </c>
      <c r="G1411">
        <v>52</v>
      </c>
      <c r="H1411">
        <v>30</v>
      </c>
      <c r="I1411">
        <f>EmpresaUsa[[#This Row],[PRECIO]]*EmpresaUsa[[#This Row],[CANTIDADSOLICITADA]]</f>
        <v>1560</v>
      </c>
      <c r="J1411" t="s">
        <v>196</v>
      </c>
      <c r="K1411" t="s">
        <v>203</v>
      </c>
    </row>
    <row r="1412" spans="1:11" x14ac:dyDescent="0.35">
      <c r="A1412">
        <v>10786</v>
      </c>
      <c r="B1412" t="s">
        <v>67</v>
      </c>
      <c r="C1412" s="1">
        <v>35783</v>
      </c>
      <c r="D1412" t="s">
        <v>160</v>
      </c>
      <c r="E1412" t="s">
        <v>22</v>
      </c>
      <c r="F1412" t="s">
        <v>71</v>
      </c>
      <c r="G1412">
        <v>33.656999999999996</v>
      </c>
      <c r="H1412">
        <v>15</v>
      </c>
      <c r="I1412">
        <f>EmpresaUsa[[#This Row],[PRECIO]]*EmpresaUsa[[#This Row],[CANTIDADSOLICITADA]]</f>
        <v>504.85499999999996</v>
      </c>
      <c r="J1412" t="s">
        <v>204</v>
      </c>
      <c r="K1412" t="s">
        <v>205</v>
      </c>
    </row>
    <row r="1413" spans="1:11" x14ac:dyDescent="0.35">
      <c r="A1413">
        <v>10786</v>
      </c>
      <c r="B1413" t="s">
        <v>67</v>
      </c>
      <c r="C1413" s="1">
        <v>35783</v>
      </c>
      <c r="D1413" t="s">
        <v>160</v>
      </c>
      <c r="E1413" t="s">
        <v>36</v>
      </c>
      <c r="F1413" t="s">
        <v>99</v>
      </c>
      <c r="G1413">
        <v>10.074999999999999</v>
      </c>
      <c r="H1413">
        <v>42</v>
      </c>
      <c r="I1413">
        <f>EmpresaUsa[[#This Row],[PRECIO]]*EmpresaUsa[[#This Row],[CANTIDADSOLICITADA]]</f>
        <v>423.15</v>
      </c>
      <c r="J1413" t="s">
        <v>196</v>
      </c>
      <c r="K1413" t="s">
        <v>206</v>
      </c>
    </row>
    <row r="1414" spans="1:11" x14ac:dyDescent="0.35">
      <c r="A1414">
        <v>10787</v>
      </c>
      <c r="B1414" t="s">
        <v>73</v>
      </c>
      <c r="C1414" s="1">
        <v>35783</v>
      </c>
      <c r="D1414" t="s">
        <v>150</v>
      </c>
      <c r="E1414" t="s">
        <v>36</v>
      </c>
      <c r="F1414" t="s">
        <v>46</v>
      </c>
      <c r="G1414">
        <v>24.7</v>
      </c>
      <c r="H1414">
        <v>15</v>
      </c>
      <c r="I1414">
        <f>EmpresaUsa[[#This Row],[PRECIO]]*EmpresaUsa[[#This Row],[CANTIDADSOLICITADA]]</f>
        <v>370.5</v>
      </c>
      <c r="J1414" t="s">
        <v>196</v>
      </c>
      <c r="K1414" t="s">
        <v>207</v>
      </c>
    </row>
    <row r="1415" spans="1:11" x14ac:dyDescent="0.35">
      <c r="A1415">
        <v>10787</v>
      </c>
      <c r="B1415" t="s">
        <v>73</v>
      </c>
      <c r="C1415" s="1">
        <v>35783</v>
      </c>
      <c r="D1415" t="s">
        <v>150</v>
      </c>
      <c r="E1415" t="s">
        <v>41</v>
      </c>
      <c r="F1415" t="s">
        <v>82</v>
      </c>
      <c r="G1415">
        <v>160.92699999999999</v>
      </c>
      <c r="H1415">
        <v>20</v>
      </c>
      <c r="I1415">
        <f>EmpresaUsa[[#This Row],[PRECIO]]*EmpresaUsa[[#This Row],[CANTIDADSOLICITADA]]</f>
        <v>3218.54</v>
      </c>
      <c r="J1415" t="s">
        <v>201</v>
      </c>
      <c r="K1415" t="s">
        <v>208</v>
      </c>
    </row>
    <row r="1416" spans="1:11" x14ac:dyDescent="0.35">
      <c r="A1416">
        <v>10788</v>
      </c>
      <c r="B1416" t="s">
        <v>55</v>
      </c>
      <c r="C1416" s="1">
        <v>35786</v>
      </c>
      <c r="D1416" t="s">
        <v>86</v>
      </c>
      <c r="E1416" t="s">
        <v>31</v>
      </c>
      <c r="F1416" t="s">
        <v>101</v>
      </c>
      <c r="G1416">
        <v>11.96</v>
      </c>
      <c r="H1416">
        <v>50</v>
      </c>
      <c r="I1416">
        <f>EmpresaUsa[[#This Row],[PRECIO]]*EmpresaUsa[[#This Row],[CANTIDADSOLICITADA]]</f>
        <v>598</v>
      </c>
      <c r="J1416" t="s">
        <v>209</v>
      </c>
      <c r="K1416" t="s">
        <v>210</v>
      </c>
    </row>
    <row r="1417" spans="1:11" x14ac:dyDescent="0.35">
      <c r="A1417">
        <v>10788</v>
      </c>
      <c r="B1417" t="s">
        <v>55</v>
      </c>
      <c r="C1417" s="1">
        <v>35786</v>
      </c>
      <c r="D1417" t="s">
        <v>86</v>
      </c>
      <c r="E1417" t="s">
        <v>36</v>
      </c>
      <c r="F1417" t="s">
        <v>99</v>
      </c>
      <c r="G1417">
        <v>10.074999999999999</v>
      </c>
      <c r="H1417">
        <v>40</v>
      </c>
      <c r="I1417">
        <f>EmpresaUsa[[#This Row],[PRECIO]]*EmpresaUsa[[#This Row],[CANTIDADSOLICITADA]]</f>
        <v>403</v>
      </c>
      <c r="J1417" t="s">
        <v>204</v>
      </c>
      <c r="K1417" t="s">
        <v>211</v>
      </c>
    </row>
    <row r="1418" spans="1:11" x14ac:dyDescent="0.35">
      <c r="A1418">
        <v>10789</v>
      </c>
      <c r="B1418" t="s">
        <v>55</v>
      </c>
      <c r="C1418" s="1">
        <v>35786</v>
      </c>
      <c r="D1418" t="s">
        <v>168</v>
      </c>
      <c r="E1418" t="s">
        <v>22</v>
      </c>
      <c r="F1418" t="s">
        <v>118</v>
      </c>
      <c r="G1418">
        <v>81.25</v>
      </c>
      <c r="H1418">
        <v>30</v>
      </c>
      <c r="I1418">
        <f>EmpresaUsa[[#This Row],[PRECIO]]*EmpresaUsa[[#This Row],[CANTIDADSOLICITADA]]</f>
        <v>2437.5</v>
      </c>
      <c r="J1418" t="s">
        <v>204</v>
      </c>
      <c r="K1418" t="s">
        <v>212</v>
      </c>
    </row>
    <row r="1419" spans="1:11" x14ac:dyDescent="0.35">
      <c r="A1419">
        <v>10789</v>
      </c>
      <c r="B1419" t="s">
        <v>55</v>
      </c>
      <c r="C1419" s="1">
        <v>35786</v>
      </c>
      <c r="D1419" t="s">
        <v>168</v>
      </c>
      <c r="E1419" t="s">
        <v>36</v>
      </c>
      <c r="F1419" t="s">
        <v>66</v>
      </c>
      <c r="G1419">
        <v>23.4</v>
      </c>
      <c r="H1419">
        <v>15</v>
      </c>
      <c r="I1419">
        <f>EmpresaUsa[[#This Row],[PRECIO]]*EmpresaUsa[[#This Row],[CANTIDADSOLICITADA]]</f>
        <v>351</v>
      </c>
      <c r="J1419" t="s">
        <v>196</v>
      </c>
      <c r="K1419" t="s">
        <v>213</v>
      </c>
    </row>
    <row r="1420" spans="1:11" x14ac:dyDescent="0.35">
      <c r="A1420">
        <v>10789</v>
      </c>
      <c r="B1420" t="s">
        <v>55</v>
      </c>
      <c r="C1420" s="1">
        <v>35786</v>
      </c>
      <c r="D1420" t="s">
        <v>168</v>
      </c>
      <c r="E1420" t="s">
        <v>24</v>
      </c>
      <c r="F1420" t="s">
        <v>96</v>
      </c>
      <c r="G1420">
        <v>57.07</v>
      </c>
      <c r="H1420">
        <v>30</v>
      </c>
      <c r="I1420">
        <f>EmpresaUsa[[#This Row],[PRECIO]]*EmpresaUsa[[#This Row],[CANTIDADSOLICITADA]]</f>
        <v>1712.1</v>
      </c>
      <c r="J1420" t="s">
        <v>201</v>
      </c>
      <c r="K1420" t="s">
        <v>214</v>
      </c>
    </row>
    <row r="1421" spans="1:11" x14ac:dyDescent="0.35">
      <c r="A1421">
        <v>10789</v>
      </c>
      <c r="B1421" t="s">
        <v>55</v>
      </c>
      <c r="C1421" s="1">
        <v>35786</v>
      </c>
      <c r="D1421" t="s">
        <v>168</v>
      </c>
      <c r="E1421" t="s">
        <v>31</v>
      </c>
      <c r="F1421" t="s">
        <v>111</v>
      </c>
      <c r="G1421">
        <v>16.25</v>
      </c>
      <c r="H1421">
        <v>18</v>
      </c>
      <c r="I1421">
        <f>EmpresaUsa[[#This Row],[PRECIO]]*EmpresaUsa[[#This Row],[CANTIDADSOLICITADA]]</f>
        <v>292.5</v>
      </c>
      <c r="J1421" t="s">
        <v>201</v>
      </c>
      <c r="K1421" t="s">
        <v>215</v>
      </c>
    </row>
    <row r="1422" spans="1:11" x14ac:dyDescent="0.35">
      <c r="A1422">
        <v>10790</v>
      </c>
      <c r="B1422" t="s">
        <v>15</v>
      </c>
      <c r="C1422" s="1">
        <v>35786</v>
      </c>
      <c r="D1422" t="s">
        <v>173</v>
      </c>
      <c r="E1422" t="s">
        <v>17</v>
      </c>
      <c r="F1422" t="s">
        <v>69</v>
      </c>
      <c r="G1422">
        <v>39</v>
      </c>
      <c r="H1422">
        <v>3</v>
      </c>
      <c r="I1422">
        <f>EmpresaUsa[[#This Row],[PRECIO]]*EmpresaUsa[[#This Row],[CANTIDADSOLICITADA]]</f>
        <v>117</v>
      </c>
      <c r="J1422" t="s">
        <v>194</v>
      </c>
      <c r="K1422" t="s">
        <v>216</v>
      </c>
    </row>
    <row r="1423" spans="1:11" x14ac:dyDescent="0.35">
      <c r="A1423">
        <v>10790</v>
      </c>
      <c r="B1423" t="s">
        <v>15</v>
      </c>
      <c r="C1423" s="1">
        <v>35786</v>
      </c>
      <c r="D1423" t="s">
        <v>173</v>
      </c>
      <c r="E1423" t="s">
        <v>12</v>
      </c>
      <c r="F1423" t="s">
        <v>70</v>
      </c>
      <c r="G1423">
        <v>49.4</v>
      </c>
      <c r="H1423">
        <v>20</v>
      </c>
      <c r="I1423">
        <f>EmpresaUsa[[#This Row],[PRECIO]]*EmpresaUsa[[#This Row],[CANTIDADSOLICITADA]]</f>
        <v>988</v>
      </c>
      <c r="J1423" t="s">
        <v>199</v>
      </c>
      <c r="K1423" t="s">
        <v>217</v>
      </c>
    </row>
    <row r="1424" spans="1:11" x14ac:dyDescent="0.35">
      <c r="A1424">
        <v>10791</v>
      </c>
      <c r="B1424" t="s">
        <v>15</v>
      </c>
      <c r="C1424" s="1">
        <v>35787</v>
      </c>
      <c r="D1424" t="s">
        <v>78</v>
      </c>
      <c r="E1424" t="s">
        <v>41</v>
      </c>
      <c r="F1424" t="s">
        <v>82</v>
      </c>
      <c r="G1424">
        <v>160.92699999999999</v>
      </c>
      <c r="H1424">
        <v>14</v>
      </c>
      <c r="I1424">
        <f>EmpresaUsa[[#This Row],[PRECIO]]*EmpresaUsa[[#This Row],[CANTIDADSOLICITADA]]</f>
        <v>2252.9780000000001</v>
      </c>
      <c r="J1424" t="s">
        <v>194</v>
      </c>
      <c r="K1424" t="s">
        <v>218</v>
      </c>
    </row>
    <row r="1425" spans="1:11" x14ac:dyDescent="0.35">
      <c r="A1425">
        <v>10791</v>
      </c>
      <c r="B1425" t="s">
        <v>15</v>
      </c>
      <c r="C1425" s="1">
        <v>35787</v>
      </c>
      <c r="D1425" t="s">
        <v>78</v>
      </c>
      <c r="E1425" t="s">
        <v>22</v>
      </c>
      <c r="F1425" t="s">
        <v>23</v>
      </c>
      <c r="G1425">
        <v>12.545</v>
      </c>
      <c r="H1425">
        <v>20</v>
      </c>
      <c r="I1425">
        <f>EmpresaUsa[[#This Row],[PRECIO]]*EmpresaUsa[[#This Row],[CANTIDADSOLICITADA]]</f>
        <v>250.9</v>
      </c>
      <c r="J1425" t="s">
        <v>196</v>
      </c>
      <c r="K1425" t="s">
        <v>219</v>
      </c>
    </row>
    <row r="1426" spans="1:11" x14ac:dyDescent="0.35">
      <c r="A1426">
        <v>10792</v>
      </c>
      <c r="B1426" t="s">
        <v>55</v>
      </c>
      <c r="C1426" s="1">
        <v>35787</v>
      </c>
      <c r="D1426" t="s">
        <v>161</v>
      </c>
      <c r="E1426" t="s">
        <v>36</v>
      </c>
      <c r="F1426" t="s">
        <v>46</v>
      </c>
      <c r="G1426">
        <v>24.7</v>
      </c>
      <c r="H1426">
        <v>10</v>
      </c>
      <c r="I1426">
        <f>EmpresaUsa[[#This Row],[PRECIO]]*EmpresaUsa[[#This Row],[CANTIDADSOLICITADA]]</f>
        <v>247</v>
      </c>
      <c r="J1426" t="s">
        <v>196</v>
      </c>
      <c r="K1426" t="s">
        <v>220</v>
      </c>
    </row>
    <row r="1427" spans="1:11" x14ac:dyDescent="0.35">
      <c r="A1427">
        <v>10792</v>
      </c>
      <c r="B1427" t="s">
        <v>55</v>
      </c>
      <c r="C1427" s="1">
        <v>35787</v>
      </c>
      <c r="D1427" t="s">
        <v>161</v>
      </c>
      <c r="E1427" t="s">
        <v>41</v>
      </c>
      <c r="F1427" t="s">
        <v>110</v>
      </c>
      <c r="G1427">
        <v>9.6850000000000005</v>
      </c>
      <c r="H1427">
        <v>3</v>
      </c>
      <c r="I1427">
        <f>EmpresaUsa[[#This Row],[PRECIO]]*EmpresaUsa[[#This Row],[CANTIDADSOLICITADA]]</f>
        <v>29.055</v>
      </c>
      <c r="J1427" t="s">
        <v>199</v>
      </c>
      <c r="K1427" t="s">
        <v>221</v>
      </c>
    </row>
    <row r="1428" spans="1:11" x14ac:dyDescent="0.35">
      <c r="A1428">
        <v>10792</v>
      </c>
      <c r="B1428" t="s">
        <v>55</v>
      </c>
      <c r="C1428" s="1">
        <v>35787</v>
      </c>
      <c r="D1428" t="s">
        <v>161</v>
      </c>
      <c r="E1428" t="s">
        <v>31</v>
      </c>
      <c r="F1428" t="s">
        <v>111</v>
      </c>
      <c r="G1428">
        <v>16.25</v>
      </c>
      <c r="H1428">
        <v>15</v>
      </c>
      <c r="I1428">
        <f>EmpresaUsa[[#This Row],[PRECIO]]*EmpresaUsa[[#This Row],[CANTIDADSOLICITADA]]</f>
        <v>243.75</v>
      </c>
      <c r="J1428" t="s">
        <v>196</v>
      </c>
      <c r="K1428" t="s">
        <v>222</v>
      </c>
    </row>
    <row r="1429" spans="1:11" x14ac:dyDescent="0.35">
      <c r="A1429">
        <v>10793</v>
      </c>
      <c r="B1429" t="s">
        <v>26</v>
      </c>
      <c r="C1429" s="1">
        <v>35788</v>
      </c>
      <c r="D1429" t="s">
        <v>153</v>
      </c>
      <c r="E1429" t="s">
        <v>22</v>
      </c>
      <c r="F1429" t="s">
        <v>23</v>
      </c>
      <c r="G1429">
        <v>12.545</v>
      </c>
      <c r="H1429">
        <v>14</v>
      </c>
      <c r="I1429">
        <f>EmpresaUsa[[#This Row],[PRECIO]]*EmpresaUsa[[#This Row],[CANTIDADSOLICITADA]]</f>
        <v>175.63</v>
      </c>
      <c r="J1429" t="s">
        <v>209</v>
      </c>
      <c r="K1429" t="s">
        <v>223</v>
      </c>
    </row>
    <row r="1430" spans="1:11" x14ac:dyDescent="0.35">
      <c r="A1430">
        <v>10793</v>
      </c>
      <c r="B1430" t="s">
        <v>26</v>
      </c>
      <c r="C1430" s="1">
        <v>35788</v>
      </c>
      <c r="D1430" t="s">
        <v>153</v>
      </c>
      <c r="E1430" t="s">
        <v>12</v>
      </c>
      <c r="F1430" t="s">
        <v>134</v>
      </c>
      <c r="G1430">
        <v>9.1</v>
      </c>
      <c r="H1430">
        <v>8</v>
      </c>
      <c r="I1430">
        <f>EmpresaUsa[[#This Row],[PRECIO]]*EmpresaUsa[[#This Row],[CANTIDADSOLICITADA]]</f>
        <v>72.8</v>
      </c>
      <c r="J1430" t="s">
        <v>201</v>
      </c>
      <c r="K1430" t="s">
        <v>224</v>
      </c>
    </row>
    <row r="1431" spans="1:11" x14ac:dyDescent="0.35">
      <c r="A1431">
        <v>10794</v>
      </c>
      <c r="B1431" t="s">
        <v>15</v>
      </c>
      <c r="C1431" s="1">
        <v>35788</v>
      </c>
      <c r="D1431" t="s">
        <v>65</v>
      </c>
      <c r="E1431" t="s">
        <v>17</v>
      </c>
      <c r="F1431" t="s">
        <v>18</v>
      </c>
      <c r="G1431">
        <v>30.225000000000001</v>
      </c>
      <c r="H1431">
        <v>15</v>
      </c>
      <c r="I1431">
        <f>EmpresaUsa[[#This Row],[PRECIO]]*EmpresaUsa[[#This Row],[CANTIDADSOLICITADA]]</f>
        <v>453.375</v>
      </c>
      <c r="J1431" t="s">
        <v>199</v>
      </c>
      <c r="K1431" t="s">
        <v>225</v>
      </c>
    </row>
    <row r="1432" spans="1:11" x14ac:dyDescent="0.35">
      <c r="A1432">
        <v>10794</v>
      </c>
      <c r="B1432" t="s">
        <v>15</v>
      </c>
      <c r="C1432" s="1">
        <v>35788</v>
      </c>
      <c r="D1432" t="s">
        <v>65</v>
      </c>
      <c r="E1432" t="s">
        <v>41</v>
      </c>
      <c r="F1432" t="s">
        <v>110</v>
      </c>
      <c r="G1432">
        <v>9.6850000000000005</v>
      </c>
      <c r="H1432">
        <v>6</v>
      </c>
      <c r="I1432">
        <f>EmpresaUsa[[#This Row],[PRECIO]]*EmpresaUsa[[#This Row],[CANTIDADSOLICITADA]]</f>
        <v>58.11</v>
      </c>
      <c r="J1432" t="s">
        <v>194</v>
      </c>
      <c r="K1432" t="s">
        <v>226</v>
      </c>
    </row>
    <row r="1433" spans="1:11" x14ac:dyDescent="0.35">
      <c r="A1433">
        <v>10795</v>
      </c>
      <c r="B1433" t="s">
        <v>67</v>
      </c>
      <c r="C1433" s="1">
        <v>35788</v>
      </c>
      <c r="D1433" t="s">
        <v>56</v>
      </c>
      <c r="E1433" t="s">
        <v>31</v>
      </c>
      <c r="F1433" t="s">
        <v>47</v>
      </c>
      <c r="G1433">
        <v>22.684999999999999</v>
      </c>
      <c r="H1433">
        <v>65</v>
      </c>
      <c r="I1433">
        <f>EmpresaUsa[[#This Row],[PRECIO]]*EmpresaUsa[[#This Row],[CANTIDADSOLICITADA]]</f>
        <v>1474.5249999999999</v>
      </c>
      <c r="J1433" t="s">
        <v>194</v>
      </c>
      <c r="K1433" t="s">
        <v>195</v>
      </c>
    </row>
    <row r="1434" spans="1:11" x14ac:dyDescent="0.35">
      <c r="A1434">
        <v>10795</v>
      </c>
      <c r="B1434" t="s">
        <v>67</v>
      </c>
      <c r="C1434" s="1">
        <v>35788</v>
      </c>
      <c r="D1434" t="s">
        <v>56</v>
      </c>
      <c r="E1434" t="s">
        <v>41</v>
      </c>
      <c r="F1434" t="s">
        <v>75</v>
      </c>
      <c r="G1434">
        <v>50.7</v>
      </c>
      <c r="H1434">
        <v>35</v>
      </c>
      <c r="I1434">
        <f>EmpresaUsa[[#This Row],[PRECIO]]*EmpresaUsa[[#This Row],[CANTIDADSOLICITADA]]</f>
        <v>1774.5</v>
      </c>
      <c r="J1434" t="s">
        <v>196</v>
      </c>
      <c r="K1434" t="s">
        <v>197</v>
      </c>
    </row>
    <row r="1435" spans="1:11" x14ac:dyDescent="0.35">
      <c r="A1435">
        <v>10796</v>
      </c>
      <c r="B1435" t="s">
        <v>26</v>
      </c>
      <c r="C1435" s="1">
        <v>35789</v>
      </c>
      <c r="D1435" t="s">
        <v>53</v>
      </c>
      <c r="E1435" t="s">
        <v>31</v>
      </c>
      <c r="F1435" t="s">
        <v>141</v>
      </c>
      <c r="G1435">
        <v>40.598999999999997</v>
      </c>
      <c r="H1435">
        <v>21</v>
      </c>
      <c r="I1435">
        <f>EmpresaUsa[[#This Row],[PRECIO]]*EmpresaUsa[[#This Row],[CANTIDADSOLICITADA]]</f>
        <v>852.57899999999995</v>
      </c>
      <c r="J1435" t="s">
        <v>196</v>
      </c>
      <c r="K1435" t="s">
        <v>198</v>
      </c>
    </row>
    <row r="1436" spans="1:11" x14ac:dyDescent="0.35">
      <c r="A1436">
        <v>10796</v>
      </c>
      <c r="B1436" t="s">
        <v>26</v>
      </c>
      <c r="C1436" s="1">
        <v>35789</v>
      </c>
      <c r="D1436" t="s">
        <v>53</v>
      </c>
      <c r="E1436" t="s">
        <v>24</v>
      </c>
      <c r="F1436" t="s">
        <v>95</v>
      </c>
      <c r="G1436">
        <v>25.285</v>
      </c>
      <c r="H1436">
        <v>10</v>
      </c>
      <c r="I1436">
        <f>EmpresaUsa[[#This Row],[PRECIO]]*EmpresaUsa[[#This Row],[CANTIDADSOLICITADA]]</f>
        <v>252.85</v>
      </c>
      <c r="J1436" t="s">
        <v>199</v>
      </c>
      <c r="K1436" t="s">
        <v>200</v>
      </c>
    </row>
    <row r="1437" spans="1:11" x14ac:dyDescent="0.35">
      <c r="A1437">
        <v>10796</v>
      </c>
      <c r="B1437" t="s">
        <v>26</v>
      </c>
      <c r="C1437" s="1">
        <v>35789</v>
      </c>
      <c r="D1437" t="s">
        <v>53</v>
      </c>
      <c r="E1437" t="s">
        <v>12</v>
      </c>
      <c r="F1437" t="s">
        <v>115</v>
      </c>
      <c r="G1437">
        <v>43.225000000000001</v>
      </c>
      <c r="H1437">
        <v>35</v>
      </c>
      <c r="I1437">
        <f>EmpresaUsa[[#This Row],[PRECIO]]*EmpresaUsa[[#This Row],[CANTIDADSOLICITADA]]</f>
        <v>1512.875</v>
      </c>
      <c r="J1437" t="s">
        <v>201</v>
      </c>
      <c r="K1437" t="s">
        <v>202</v>
      </c>
    </row>
    <row r="1438" spans="1:11" x14ac:dyDescent="0.35">
      <c r="A1438">
        <v>10796</v>
      </c>
      <c r="B1438" t="s">
        <v>26</v>
      </c>
      <c r="C1438" s="1">
        <v>35789</v>
      </c>
      <c r="D1438" t="s">
        <v>53</v>
      </c>
      <c r="E1438" t="s">
        <v>10</v>
      </c>
      <c r="F1438" t="s">
        <v>119</v>
      </c>
      <c r="G1438">
        <v>46.8</v>
      </c>
      <c r="H1438">
        <v>24</v>
      </c>
      <c r="I1438">
        <f>EmpresaUsa[[#This Row],[PRECIO]]*EmpresaUsa[[#This Row],[CANTIDADSOLICITADA]]</f>
        <v>1123.1999999999998</v>
      </c>
      <c r="J1438" t="s">
        <v>196</v>
      </c>
      <c r="K1438" t="s">
        <v>203</v>
      </c>
    </row>
    <row r="1439" spans="1:11" x14ac:dyDescent="0.35">
      <c r="A1439">
        <v>10797</v>
      </c>
      <c r="B1439" t="s">
        <v>112</v>
      </c>
      <c r="C1439" s="1">
        <v>35789</v>
      </c>
      <c r="D1439" t="s">
        <v>155</v>
      </c>
      <c r="E1439" t="s">
        <v>10</v>
      </c>
      <c r="F1439" t="s">
        <v>11</v>
      </c>
      <c r="G1439">
        <v>27.3</v>
      </c>
      <c r="H1439">
        <v>20</v>
      </c>
      <c r="I1439">
        <f>EmpresaUsa[[#This Row],[PRECIO]]*EmpresaUsa[[#This Row],[CANTIDADSOLICITADA]]</f>
        <v>546</v>
      </c>
      <c r="J1439" t="s">
        <v>204</v>
      </c>
      <c r="K1439" t="s">
        <v>205</v>
      </c>
    </row>
    <row r="1440" spans="1:11" x14ac:dyDescent="0.35">
      <c r="A1440">
        <v>10798</v>
      </c>
      <c r="B1440" t="s">
        <v>73</v>
      </c>
      <c r="C1440" s="1">
        <v>35790</v>
      </c>
      <c r="D1440" t="s">
        <v>132</v>
      </c>
      <c r="E1440" t="s">
        <v>31</v>
      </c>
      <c r="F1440" t="s">
        <v>63</v>
      </c>
      <c r="G1440">
        <v>64.09</v>
      </c>
      <c r="H1440">
        <v>2</v>
      </c>
      <c r="I1440">
        <f>EmpresaUsa[[#This Row],[PRECIO]]*EmpresaUsa[[#This Row],[CANTIDADSOLICITADA]]</f>
        <v>128.18</v>
      </c>
      <c r="J1440" t="s">
        <v>196</v>
      </c>
      <c r="K1440" t="s">
        <v>206</v>
      </c>
    </row>
    <row r="1441" spans="1:11" x14ac:dyDescent="0.35">
      <c r="A1441">
        <v>10798</v>
      </c>
      <c r="B1441" t="s">
        <v>73</v>
      </c>
      <c r="C1441" s="1">
        <v>35790</v>
      </c>
      <c r="D1441" t="s">
        <v>132</v>
      </c>
      <c r="E1441" t="s">
        <v>10</v>
      </c>
      <c r="F1441" t="s">
        <v>14</v>
      </c>
      <c r="G1441">
        <v>45.24</v>
      </c>
      <c r="H1441">
        <v>10</v>
      </c>
      <c r="I1441">
        <f>EmpresaUsa[[#This Row],[PRECIO]]*EmpresaUsa[[#This Row],[CANTIDADSOLICITADA]]</f>
        <v>452.40000000000003</v>
      </c>
      <c r="J1441" t="s">
        <v>196</v>
      </c>
      <c r="K1441" t="s">
        <v>207</v>
      </c>
    </row>
    <row r="1442" spans="1:11" x14ac:dyDescent="0.35">
      <c r="A1442">
        <v>10799</v>
      </c>
      <c r="B1442" t="s">
        <v>44</v>
      </c>
      <c r="C1442" s="1">
        <v>35790</v>
      </c>
      <c r="D1442" t="s">
        <v>135</v>
      </c>
      <c r="E1442" t="s">
        <v>22</v>
      </c>
      <c r="F1442" t="s">
        <v>91</v>
      </c>
      <c r="G1442">
        <v>7.8</v>
      </c>
      <c r="H1442">
        <v>20</v>
      </c>
      <c r="I1442">
        <f>EmpresaUsa[[#This Row],[PRECIO]]*EmpresaUsa[[#This Row],[CANTIDADSOLICITADA]]</f>
        <v>156</v>
      </c>
      <c r="J1442" t="s">
        <v>201</v>
      </c>
      <c r="K1442" t="s">
        <v>208</v>
      </c>
    </row>
    <row r="1443" spans="1:11" x14ac:dyDescent="0.35">
      <c r="A1443">
        <v>10799</v>
      </c>
      <c r="B1443" t="s">
        <v>44</v>
      </c>
      <c r="C1443" s="1">
        <v>35790</v>
      </c>
      <c r="D1443" t="s">
        <v>135</v>
      </c>
      <c r="E1443" t="s">
        <v>36</v>
      </c>
      <c r="F1443" t="s">
        <v>40</v>
      </c>
      <c r="G1443">
        <v>5.85</v>
      </c>
      <c r="H1443">
        <v>20</v>
      </c>
      <c r="I1443">
        <f>EmpresaUsa[[#This Row],[PRECIO]]*EmpresaUsa[[#This Row],[CANTIDADSOLICITADA]]</f>
        <v>117</v>
      </c>
      <c r="J1443" t="s">
        <v>209</v>
      </c>
      <c r="K1443" t="s">
        <v>210</v>
      </c>
    </row>
    <row r="1444" spans="1:11" x14ac:dyDescent="0.35">
      <c r="A1444">
        <v>10799</v>
      </c>
      <c r="B1444" t="s">
        <v>44</v>
      </c>
      <c r="C1444" s="1">
        <v>35790</v>
      </c>
      <c r="D1444" t="s">
        <v>135</v>
      </c>
      <c r="E1444" t="s">
        <v>10</v>
      </c>
      <c r="F1444" t="s">
        <v>49</v>
      </c>
      <c r="G1444">
        <v>71.5</v>
      </c>
      <c r="H1444">
        <v>25</v>
      </c>
      <c r="I1444">
        <f>EmpresaUsa[[#This Row],[PRECIO]]*EmpresaUsa[[#This Row],[CANTIDADSOLICITADA]]</f>
        <v>1787.5</v>
      </c>
      <c r="J1444" t="s">
        <v>204</v>
      </c>
      <c r="K1444" t="s">
        <v>211</v>
      </c>
    </row>
    <row r="1445" spans="1:11" x14ac:dyDescent="0.35">
      <c r="A1445">
        <v>10800</v>
      </c>
      <c r="B1445" t="s">
        <v>55</v>
      </c>
      <c r="C1445" s="1">
        <v>35790</v>
      </c>
      <c r="D1445" t="s">
        <v>154</v>
      </c>
      <c r="E1445" t="s">
        <v>10</v>
      </c>
      <c r="F1445" t="s">
        <v>11</v>
      </c>
      <c r="G1445">
        <v>27.3</v>
      </c>
      <c r="H1445">
        <v>50</v>
      </c>
      <c r="I1445">
        <f>EmpresaUsa[[#This Row],[PRECIO]]*EmpresaUsa[[#This Row],[CANTIDADSOLICITADA]]</f>
        <v>1365</v>
      </c>
      <c r="J1445" t="s">
        <v>204</v>
      </c>
      <c r="K1445" t="s">
        <v>212</v>
      </c>
    </row>
    <row r="1446" spans="1:11" x14ac:dyDescent="0.35">
      <c r="A1446">
        <v>10800</v>
      </c>
      <c r="B1446" t="s">
        <v>55</v>
      </c>
      <c r="C1446" s="1">
        <v>35790</v>
      </c>
      <c r="D1446" t="s">
        <v>154</v>
      </c>
      <c r="E1446" t="s">
        <v>17</v>
      </c>
      <c r="F1446" t="s">
        <v>19</v>
      </c>
      <c r="G1446">
        <v>68.900000000000006</v>
      </c>
      <c r="H1446">
        <v>10</v>
      </c>
      <c r="I1446">
        <f>EmpresaUsa[[#This Row],[PRECIO]]*EmpresaUsa[[#This Row],[CANTIDADSOLICITADA]]</f>
        <v>689</v>
      </c>
      <c r="J1446" t="s">
        <v>196</v>
      </c>
      <c r="K1446" t="s">
        <v>213</v>
      </c>
    </row>
    <row r="1447" spans="1:11" x14ac:dyDescent="0.35">
      <c r="A1447">
        <v>10800</v>
      </c>
      <c r="B1447" t="s">
        <v>55</v>
      </c>
      <c r="C1447" s="1">
        <v>35790</v>
      </c>
      <c r="D1447" t="s">
        <v>154</v>
      </c>
      <c r="E1447" t="s">
        <v>41</v>
      </c>
      <c r="F1447" t="s">
        <v>110</v>
      </c>
      <c r="G1447">
        <v>9.6850000000000005</v>
      </c>
      <c r="H1447">
        <v>7</v>
      </c>
      <c r="I1447">
        <f>EmpresaUsa[[#This Row],[PRECIO]]*EmpresaUsa[[#This Row],[CANTIDADSOLICITADA]]</f>
        <v>67.795000000000002</v>
      </c>
      <c r="J1447" t="s">
        <v>201</v>
      </c>
      <c r="K1447" t="s">
        <v>214</v>
      </c>
    </row>
    <row r="1448" spans="1:11" x14ac:dyDescent="0.35">
      <c r="A1448">
        <v>10801</v>
      </c>
      <c r="B1448" t="s">
        <v>20</v>
      </c>
      <c r="C1448" s="1">
        <v>35793</v>
      </c>
      <c r="D1448" t="s">
        <v>138</v>
      </c>
      <c r="E1448" t="s">
        <v>41</v>
      </c>
      <c r="F1448" t="s">
        <v>75</v>
      </c>
      <c r="G1448">
        <v>50.7</v>
      </c>
      <c r="H1448">
        <v>40</v>
      </c>
      <c r="I1448">
        <f>EmpresaUsa[[#This Row],[PRECIO]]*EmpresaUsa[[#This Row],[CANTIDADSOLICITADA]]</f>
        <v>2028</v>
      </c>
      <c r="J1448" t="s">
        <v>201</v>
      </c>
      <c r="K1448" t="s">
        <v>215</v>
      </c>
    </row>
    <row r="1449" spans="1:11" x14ac:dyDescent="0.35">
      <c r="A1449">
        <v>10801</v>
      </c>
      <c r="B1449" t="s">
        <v>20</v>
      </c>
      <c r="C1449" s="1">
        <v>35793</v>
      </c>
      <c r="D1449" t="s">
        <v>138</v>
      </c>
      <c r="E1449" t="s">
        <v>41</v>
      </c>
      <c r="F1449" t="s">
        <v>82</v>
      </c>
      <c r="G1449">
        <v>160.92699999999999</v>
      </c>
      <c r="H1449">
        <v>20</v>
      </c>
      <c r="I1449">
        <f>EmpresaUsa[[#This Row],[PRECIO]]*EmpresaUsa[[#This Row],[CANTIDADSOLICITADA]]</f>
        <v>3218.54</v>
      </c>
      <c r="J1449" t="s">
        <v>194</v>
      </c>
      <c r="K1449" t="s">
        <v>216</v>
      </c>
    </row>
    <row r="1450" spans="1:11" x14ac:dyDescent="0.35">
      <c r="A1450">
        <v>10802</v>
      </c>
      <c r="B1450" t="s">
        <v>20</v>
      </c>
      <c r="C1450" s="1">
        <v>35793</v>
      </c>
      <c r="D1450" t="s">
        <v>147</v>
      </c>
      <c r="E1450" t="s">
        <v>22</v>
      </c>
      <c r="F1450" t="s">
        <v>71</v>
      </c>
      <c r="G1450">
        <v>33.656999999999996</v>
      </c>
      <c r="H1450">
        <v>25</v>
      </c>
      <c r="I1450">
        <f>EmpresaUsa[[#This Row],[PRECIO]]*EmpresaUsa[[#This Row],[CANTIDADSOLICITADA]]</f>
        <v>841.42499999999995</v>
      </c>
      <c r="J1450" t="s">
        <v>199</v>
      </c>
      <c r="K1450" t="s">
        <v>217</v>
      </c>
    </row>
    <row r="1451" spans="1:11" x14ac:dyDescent="0.35">
      <c r="A1451">
        <v>10802</v>
      </c>
      <c r="B1451" t="s">
        <v>20</v>
      </c>
      <c r="C1451" s="1">
        <v>35793</v>
      </c>
      <c r="D1451" t="s">
        <v>147</v>
      </c>
      <c r="E1451" t="s">
        <v>17</v>
      </c>
      <c r="F1451" t="s">
        <v>19</v>
      </c>
      <c r="G1451">
        <v>68.900000000000006</v>
      </c>
      <c r="H1451">
        <v>30</v>
      </c>
      <c r="I1451">
        <f>EmpresaUsa[[#This Row],[PRECIO]]*EmpresaUsa[[#This Row],[CANTIDADSOLICITADA]]</f>
        <v>2067</v>
      </c>
      <c r="J1451" t="s">
        <v>194</v>
      </c>
      <c r="K1451" t="s">
        <v>218</v>
      </c>
    </row>
    <row r="1452" spans="1:11" x14ac:dyDescent="0.35">
      <c r="A1452">
        <v>10802</v>
      </c>
      <c r="B1452" t="s">
        <v>20</v>
      </c>
      <c r="C1452" s="1">
        <v>35793</v>
      </c>
      <c r="D1452" t="s">
        <v>147</v>
      </c>
      <c r="E1452" t="s">
        <v>41</v>
      </c>
      <c r="F1452" t="s">
        <v>42</v>
      </c>
      <c r="G1452">
        <v>31.2</v>
      </c>
      <c r="H1452">
        <v>60</v>
      </c>
      <c r="I1452">
        <f>EmpresaUsa[[#This Row],[PRECIO]]*EmpresaUsa[[#This Row],[CANTIDADSOLICITADA]]</f>
        <v>1872</v>
      </c>
      <c r="J1452" t="s">
        <v>196</v>
      </c>
      <c r="K1452" t="s">
        <v>219</v>
      </c>
    </row>
    <row r="1453" spans="1:11" x14ac:dyDescent="0.35">
      <c r="A1453">
        <v>10802</v>
      </c>
      <c r="B1453" t="s">
        <v>20</v>
      </c>
      <c r="C1453" s="1">
        <v>35793</v>
      </c>
      <c r="D1453" t="s">
        <v>147</v>
      </c>
      <c r="E1453" t="s">
        <v>31</v>
      </c>
      <c r="F1453" t="s">
        <v>63</v>
      </c>
      <c r="G1453">
        <v>64.09</v>
      </c>
      <c r="H1453">
        <v>5</v>
      </c>
      <c r="I1453">
        <f>EmpresaUsa[[#This Row],[PRECIO]]*EmpresaUsa[[#This Row],[CANTIDADSOLICITADA]]</f>
        <v>320.45000000000005</v>
      </c>
      <c r="J1453" t="s">
        <v>196</v>
      </c>
      <c r="K1453" t="s">
        <v>220</v>
      </c>
    </row>
    <row r="1454" spans="1:11" x14ac:dyDescent="0.35">
      <c r="A1454">
        <v>10803</v>
      </c>
      <c r="B1454" t="s">
        <v>20</v>
      </c>
      <c r="C1454" s="1">
        <v>35794</v>
      </c>
      <c r="D1454" t="s">
        <v>50</v>
      </c>
      <c r="E1454" t="s">
        <v>31</v>
      </c>
      <c r="F1454" t="s">
        <v>101</v>
      </c>
      <c r="G1454">
        <v>11.96</v>
      </c>
      <c r="H1454">
        <v>24</v>
      </c>
      <c r="I1454">
        <f>EmpresaUsa[[#This Row],[PRECIO]]*EmpresaUsa[[#This Row],[CANTIDADSOLICITADA]]</f>
        <v>287.04000000000002</v>
      </c>
      <c r="J1454" t="s">
        <v>199</v>
      </c>
      <c r="K1454" t="s">
        <v>221</v>
      </c>
    </row>
    <row r="1455" spans="1:11" x14ac:dyDescent="0.35">
      <c r="A1455">
        <v>10803</v>
      </c>
      <c r="B1455" t="s">
        <v>20</v>
      </c>
      <c r="C1455" s="1">
        <v>35794</v>
      </c>
      <c r="D1455" t="s">
        <v>50</v>
      </c>
      <c r="E1455" t="s">
        <v>31</v>
      </c>
      <c r="F1455" t="s">
        <v>136</v>
      </c>
      <c r="G1455">
        <v>18.2</v>
      </c>
      <c r="H1455">
        <v>15</v>
      </c>
      <c r="I1455">
        <f>EmpresaUsa[[#This Row],[PRECIO]]*EmpresaUsa[[#This Row],[CANTIDADSOLICITADA]]</f>
        <v>273</v>
      </c>
      <c r="J1455" t="s">
        <v>196</v>
      </c>
      <c r="K1455" t="s">
        <v>222</v>
      </c>
    </row>
    <row r="1456" spans="1:11" x14ac:dyDescent="0.35">
      <c r="A1456">
        <v>10803</v>
      </c>
      <c r="B1456" t="s">
        <v>20</v>
      </c>
      <c r="C1456" s="1">
        <v>35794</v>
      </c>
      <c r="D1456" t="s">
        <v>50</v>
      </c>
      <c r="E1456" t="s">
        <v>10</v>
      </c>
      <c r="F1456" t="s">
        <v>49</v>
      </c>
      <c r="G1456">
        <v>71.5</v>
      </c>
      <c r="H1456">
        <v>15</v>
      </c>
      <c r="I1456">
        <f>EmpresaUsa[[#This Row],[PRECIO]]*EmpresaUsa[[#This Row],[CANTIDADSOLICITADA]]</f>
        <v>1072.5</v>
      </c>
      <c r="J1456" t="s">
        <v>209</v>
      </c>
      <c r="K1456" t="s">
        <v>223</v>
      </c>
    </row>
    <row r="1457" spans="1:11" x14ac:dyDescent="0.35">
      <c r="A1457">
        <v>10804</v>
      </c>
      <c r="B1457" t="s">
        <v>15</v>
      </c>
      <c r="C1457" s="1">
        <v>35794</v>
      </c>
      <c r="D1457" t="s">
        <v>154</v>
      </c>
      <c r="E1457" t="s">
        <v>22</v>
      </c>
      <c r="F1457" t="s">
        <v>87</v>
      </c>
      <c r="G1457">
        <v>40.299999999999997</v>
      </c>
      <c r="H1457">
        <v>36</v>
      </c>
      <c r="I1457">
        <f>EmpresaUsa[[#This Row],[PRECIO]]*EmpresaUsa[[#This Row],[CANTIDADSOLICITADA]]</f>
        <v>1450.8</v>
      </c>
      <c r="J1457" t="s">
        <v>201</v>
      </c>
      <c r="K1457" t="s">
        <v>224</v>
      </c>
    </row>
    <row r="1458" spans="1:11" x14ac:dyDescent="0.35">
      <c r="A1458">
        <v>10804</v>
      </c>
      <c r="B1458" t="s">
        <v>15</v>
      </c>
      <c r="C1458" s="1">
        <v>35794</v>
      </c>
      <c r="D1458" t="s">
        <v>154</v>
      </c>
      <c r="E1458" t="s">
        <v>17</v>
      </c>
      <c r="F1458" t="s">
        <v>93</v>
      </c>
      <c r="G1458">
        <v>59.28</v>
      </c>
      <c r="H1458">
        <v>24</v>
      </c>
      <c r="I1458">
        <f>EmpresaUsa[[#This Row],[PRECIO]]*EmpresaUsa[[#This Row],[CANTIDADSOLICITADA]]</f>
        <v>1422.72</v>
      </c>
      <c r="J1458" t="s">
        <v>199</v>
      </c>
      <c r="K1458" t="s">
        <v>225</v>
      </c>
    </row>
    <row r="1459" spans="1:11" x14ac:dyDescent="0.35">
      <c r="A1459">
        <v>10804</v>
      </c>
      <c r="B1459" t="s">
        <v>15</v>
      </c>
      <c r="C1459" s="1">
        <v>35794</v>
      </c>
      <c r="D1459" t="s">
        <v>154</v>
      </c>
      <c r="E1459" t="s">
        <v>31</v>
      </c>
      <c r="F1459" t="s">
        <v>38</v>
      </c>
      <c r="G1459">
        <v>26</v>
      </c>
      <c r="H1459">
        <v>4</v>
      </c>
      <c r="I1459">
        <f>EmpresaUsa[[#This Row],[PRECIO]]*EmpresaUsa[[#This Row],[CANTIDADSOLICITADA]]</f>
        <v>104</v>
      </c>
      <c r="J1459" t="s">
        <v>194</v>
      </c>
      <c r="K1459" t="s">
        <v>226</v>
      </c>
    </row>
    <row r="1460" spans="1:11" x14ac:dyDescent="0.35">
      <c r="A1460">
        <v>10805</v>
      </c>
      <c r="B1460" t="s">
        <v>73</v>
      </c>
      <c r="C1460" s="1">
        <v>35794</v>
      </c>
      <c r="D1460" t="s">
        <v>129</v>
      </c>
      <c r="E1460" t="s">
        <v>36</v>
      </c>
      <c r="F1460" t="s">
        <v>107</v>
      </c>
      <c r="G1460">
        <v>18.2</v>
      </c>
      <c r="H1460">
        <v>10</v>
      </c>
      <c r="I1460">
        <f>EmpresaUsa[[#This Row],[PRECIO]]*EmpresaUsa[[#This Row],[CANTIDADSOLICITADA]]</f>
        <v>182</v>
      </c>
      <c r="J1460" t="s">
        <v>194</v>
      </c>
      <c r="K1460" t="s">
        <v>195</v>
      </c>
    </row>
    <row r="1461" spans="1:11" x14ac:dyDescent="0.35">
      <c r="A1461">
        <v>10805</v>
      </c>
      <c r="B1461" t="s">
        <v>73</v>
      </c>
      <c r="C1461" s="1">
        <v>35794</v>
      </c>
      <c r="D1461" t="s">
        <v>129</v>
      </c>
      <c r="E1461" t="s">
        <v>36</v>
      </c>
      <c r="F1461" t="s">
        <v>140</v>
      </c>
      <c r="G1461">
        <v>342.55</v>
      </c>
      <c r="H1461">
        <v>10</v>
      </c>
      <c r="I1461">
        <f>EmpresaUsa[[#This Row],[PRECIO]]*EmpresaUsa[[#This Row],[CANTIDADSOLICITADA]]</f>
        <v>3425.5</v>
      </c>
      <c r="J1461" t="s">
        <v>196</v>
      </c>
      <c r="K1461" t="s">
        <v>197</v>
      </c>
    </row>
    <row r="1462" spans="1:11" x14ac:dyDescent="0.35">
      <c r="A1462">
        <v>10806</v>
      </c>
      <c r="B1462" t="s">
        <v>26</v>
      </c>
      <c r="C1462" s="1">
        <v>35795</v>
      </c>
      <c r="D1462" t="s">
        <v>27</v>
      </c>
      <c r="E1462" t="s">
        <v>36</v>
      </c>
      <c r="F1462" t="s">
        <v>46</v>
      </c>
      <c r="G1462">
        <v>24.7</v>
      </c>
      <c r="H1462">
        <v>20</v>
      </c>
      <c r="I1462">
        <f>EmpresaUsa[[#This Row],[PRECIO]]*EmpresaUsa[[#This Row],[CANTIDADSOLICITADA]]</f>
        <v>494</v>
      </c>
      <c r="J1462" t="s">
        <v>196</v>
      </c>
      <c r="K1462" t="s">
        <v>198</v>
      </c>
    </row>
    <row r="1463" spans="1:11" x14ac:dyDescent="0.35">
      <c r="A1463">
        <v>10806</v>
      </c>
      <c r="B1463" t="s">
        <v>26</v>
      </c>
      <c r="C1463" s="1">
        <v>35795</v>
      </c>
      <c r="D1463" t="s">
        <v>27</v>
      </c>
      <c r="E1463" t="s">
        <v>24</v>
      </c>
      <c r="F1463" t="s">
        <v>25</v>
      </c>
      <c r="G1463">
        <v>27.364999999999998</v>
      </c>
      <c r="H1463">
        <v>2</v>
      </c>
      <c r="I1463">
        <f>EmpresaUsa[[#This Row],[PRECIO]]*EmpresaUsa[[#This Row],[CANTIDADSOLICITADA]]</f>
        <v>54.73</v>
      </c>
      <c r="J1463" t="s">
        <v>199</v>
      </c>
      <c r="K1463" t="s">
        <v>200</v>
      </c>
    </row>
    <row r="1464" spans="1:11" x14ac:dyDescent="0.35">
      <c r="A1464">
        <v>10806</v>
      </c>
      <c r="B1464" t="s">
        <v>26</v>
      </c>
      <c r="C1464" s="1">
        <v>35795</v>
      </c>
      <c r="D1464" t="s">
        <v>27</v>
      </c>
      <c r="E1464" t="s">
        <v>17</v>
      </c>
      <c r="F1464" t="s">
        <v>43</v>
      </c>
      <c r="G1464">
        <v>13</v>
      </c>
      <c r="H1464">
        <v>15</v>
      </c>
      <c r="I1464">
        <f>EmpresaUsa[[#This Row],[PRECIO]]*EmpresaUsa[[#This Row],[CANTIDADSOLICITADA]]</f>
        <v>195</v>
      </c>
      <c r="J1464" t="s">
        <v>201</v>
      </c>
      <c r="K1464" t="s">
        <v>202</v>
      </c>
    </row>
    <row r="1465" spans="1:11" x14ac:dyDescent="0.35">
      <c r="A1465">
        <v>10807</v>
      </c>
      <c r="B1465" t="s">
        <v>20</v>
      </c>
      <c r="C1465" s="1">
        <v>35795</v>
      </c>
      <c r="D1465" t="s">
        <v>172</v>
      </c>
      <c r="E1465" t="s">
        <v>22</v>
      </c>
      <c r="F1465" t="s">
        <v>79</v>
      </c>
      <c r="G1465">
        <v>23.92</v>
      </c>
      <c r="H1465">
        <v>1</v>
      </c>
      <c r="I1465">
        <f>EmpresaUsa[[#This Row],[PRECIO]]*EmpresaUsa[[#This Row],[CANTIDADSOLICITADA]]</f>
        <v>23.92</v>
      </c>
      <c r="J1465" t="s">
        <v>196</v>
      </c>
      <c r="K1465" t="s">
        <v>203</v>
      </c>
    </row>
    <row r="1466" spans="1:11" x14ac:dyDescent="0.35">
      <c r="A1466">
        <v>10808</v>
      </c>
      <c r="B1466" t="s">
        <v>73</v>
      </c>
      <c r="C1466" s="1">
        <v>35796</v>
      </c>
      <c r="D1466" t="s">
        <v>124</v>
      </c>
      <c r="E1466" t="s">
        <v>12</v>
      </c>
      <c r="F1466" t="s">
        <v>70</v>
      </c>
      <c r="G1466">
        <v>49.4</v>
      </c>
      <c r="H1466">
        <v>20</v>
      </c>
      <c r="I1466">
        <f>EmpresaUsa[[#This Row],[PRECIO]]*EmpresaUsa[[#This Row],[CANTIDADSOLICITADA]]</f>
        <v>988</v>
      </c>
      <c r="J1466" t="s">
        <v>204</v>
      </c>
      <c r="K1466" t="s">
        <v>205</v>
      </c>
    </row>
    <row r="1467" spans="1:11" x14ac:dyDescent="0.35">
      <c r="A1467">
        <v>10808</v>
      </c>
      <c r="B1467" t="s">
        <v>73</v>
      </c>
      <c r="C1467" s="1">
        <v>35796</v>
      </c>
      <c r="D1467" t="s">
        <v>124</v>
      </c>
      <c r="E1467" t="s">
        <v>36</v>
      </c>
      <c r="F1467" t="s">
        <v>80</v>
      </c>
      <c r="G1467">
        <v>23.4</v>
      </c>
      <c r="H1467">
        <v>50</v>
      </c>
      <c r="I1467">
        <f>EmpresaUsa[[#This Row],[PRECIO]]*EmpresaUsa[[#This Row],[CANTIDADSOLICITADA]]</f>
        <v>1170</v>
      </c>
      <c r="J1467" t="s">
        <v>196</v>
      </c>
      <c r="K1467" t="s">
        <v>206</v>
      </c>
    </row>
    <row r="1468" spans="1:11" x14ac:dyDescent="0.35">
      <c r="A1468">
        <v>10809</v>
      </c>
      <c r="B1468" t="s">
        <v>112</v>
      </c>
      <c r="C1468" s="1">
        <v>35796</v>
      </c>
      <c r="D1468" t="s">
        <v>50</v>
      </c>
      <c r="E1468" t="s">
        <v>12</v>
      </c>
      <c r="F1468" t="s">
        <v>134</v>
      </c>
      <c r="G1468">
        <v>9.1</v>
      </c>
      <c r="H1468">
        <v>20</v>
      </c>
      <c r="I1468">
        <f>EmpresaUsa[[#This Row],[PRECIO]]*EmpresaUsa[[#This Row],[CANTIDADSOLICITADA]]</f>
        <v>182</v>
      </c>
      <c r="J1468" t="s">
        <v>196</v>
      </c>
      <c r="K1468" t="s">
        <v>207</v>
      </c>
    </row>
    <row r="1469" spans="1:11" x14ac:dyDescent="0.35">
      <c r="A1469">
        <v>10810</v>
      </c>
      <c r="B1469" t="s">
        <v>73</v>
      </c>
      <c r="C1469" s="1">
        <v>35796</v>
      </c>
      <c r="D1469" t="s">
        <v>177</v>
      </c>
      <c r="E1469" t="s">
        <v>22</v>
      </c>
      <c r="F1469" t="s">
        <v>91</v>
      </c>
      <c r="G1469">
        <v>7.8</v>
      </c>
      <c r="H1469">
        <v>7</v>
      </c>
      <c r="I1469">
        <f>EmpresaUsa[[#This Row],[PRECIO]]*EmpresaUsa[[#This Row],[CANTIDADSOLICITADA]]</f>
        <v>54.6</v>
      </c>
      <c r="J1469" t="s">
        <v>201</v>
      </c>
      <c r="K1469" t="s">
        <v>208</v>
      </c>
    </row>
    <row r="1470" spans="1:11" x14ac:dyDescent="0.35">
      <c r="A1470">
        <v>10810</v>
      </c>
      <c r="B1470" t="s">
        <v>73</v>
      </c>
      <c r="C1470" s="1">
        <v>35796</v>
      </c>
      <c r="D1470" t="s">
        <v>177</v>
      </c>
      <c r="E1470" t="s">
        <v>31</v>
      </c>
      <c r="F1470" t="s">
        <v>136</v>
      </c>
      <c r="G1470">
        <v>18.2</v>
      </c>
      <c r="H1470">
        <v>5</v>
      </c>
      <c r="I1470">
        <f>EmpresaUsa[[#This Row],[PRECIO]]*EmpresaUsa[[#This Row],[CANTIDADSOLICITADA]]</f>
        <v>91</v>
      </c>
      <c r="J1470" t="s">
        <v>209</v>
      </c>
      <c r="K1470" t="s">
        <v>210</v>
      </c>
    </row>
    <row r="1471" spans="1:11" x14ac:dyDescent="0.35">
      <c r="A1471">
        <v>10810</v>
      </c>
      <c r="B1471" t="s">
        <v>73</v>
      </c>
      <c r="C1471" s="1">
        <v>35796</v>
      </c>
      <c r="D1471" t="s">
        <v>177</v>
      </c>
      <c r="E1471" t="s">
        <v>36</v>
      </c>
      <c r="F1471" t="s">
        <v>64</v>
      </c>
      <c r="G1471">
        <v>19.5</v>
      </c>
      <c r="H1471">
        <v>5</v>
      </c>
      <c r="I1471">
        <f>EmpresaUsa[[#This Row],[PRECIO]]*EmpresaUsa[[#This Row],[CANTIDADSOLICITADA]]</f>
        <v>97.5</v>
      </c>
      <c r="J1471" t="s">
        <v>204</v>
      </c>
      <c r="K1471" t="s">
        <v>211</v>
      </c>
    </row>
    <row r="1472" spans="1:11" x14ac:dyDescent="0.35">
      <c r="A1472">
        <v>10811</v>
      </c>
      <c r="B1472" t="s">
        <v>67</v>
      </c>
      <c r="C1472" s="1">
        <v>35797</v>
      </c>
      <c r="D1472" t="s">
        <v>167</v>
      </c>
      <c r="E1472" t="s">
        <v>31</v>
      </c>
      <c r="F1472" t="s">
        <v>101</v>
      </c>
      <c r="G1472">
        <v>11.96</v>
      </c>
      <c r="H1472">
        <v>15</v>
      </c>
      <c r="I1472">
        <f>EmpresaUsa[[#This Row],[PRECIO]]*EmpresaUsa[[#This Row],[CANTIDADSOLICITADA]]</f>
        <v>179.4</v>
      </c>
      <c r="J1472" t="s">
        <v>204</v>
      </c>
      <c r="K1472" t="s">
        <v>212</v>
      </c>
    </row>
    <row r="1473" spans="1:11" x14ac:dyDescent="0.35">
      <c r="A1473">
        <v>10811</v>
      </c>
      <c r="B1473" t="s">
        <v>67</v>
      </c>
      <c r="C1473" s="1">
        <v>35797</v>
      </c>
      <c r="D1473" t="s">
        <v>167</v>
      </c>
      <c r="E1473" t="s">
        <v>12</v>
      </c>
      <c r="F1473" t="s">
        <v>146</v>
      </c>
      <c r="G1473">
        <v>11.7</v>
      </c>
      <c r="H1473">
        <v>18</v>
      </c>
      <c r="I1473">
        <f>EmpresaUsa[[#This Row],[PRECIO]]*EmpresaUsa[[#This Row],[CANTIDADSOLICITADA]]</f>
        <v>210.6</v>
      </c>
      <c r="J1473" t="s">
        <v>196</v>
      </c>
      <c r="K1473" t="s">
        <v>213</v>
      </c>
    </row>
    <row r="1474" spans="1:11" x14ac:dyDescent="0.35">
      <c r="A1474">
        <v>10811</v>
      </c>
      <c r="B1474" t="s">
        <v>67</v>
      </c>
      <c r="C1474" s="1">
        <v>35797</v>
      </c>
      <c r="D1474" t="s">
        <v>167</v>
      </c>
      <c r="E1474" t="s">
        <v>22</v>
      </c>
      <c r="F1474" t="s">
        <v>79</v>
      </c>
      <c r="G1474">
        <v>23.92</v>
      </c>
      <c r="H1474">
        <v>30</v>
      </c>
      <c r="I1474">
        <f>EmpresaUsa[[#This Row],[PRECIO]]*EmpresaUsa[[#This Row],[CANTIDADSOLICITADA]]</f>
        <v>717.6</v>
      </c>
      <c r="J1474" t="s">
        <v>201</v>
      </c>
      <c r="K1474" t="s">
        <v>214</v>
      </c>
    </row>
    <row r="1475" spans="1:11" x14ac:dyDescent="0.35">
      <c r="A1475">
        <v>10812</v>
      </c>
      <c r="B1475" t="s">
        <v>8</v>
      </c>
      <c r="C1475" s="1">
        <v>35797</v>
      </c>
      <c r="D1475" t="s">
        <v>109</v>
      </c>
      <c r="E1475" t="s">
        <v>10</v>
      </c>
      <c r="F1475" t="s">
        <v>35</v>
      </c>
      <c r="G1475">
        <v>16.25</v>
      </c>
      <c r="H1475">
        <v>16</v>
      </c>
      <c r="I1475">
        <f>EmpresaUsa[[#This Row],[PRECIO]]*EmpresaUsa[[#This Row],[CANTIDADSOLICITADA]]</f>
        <v>260</v>
      </c>
      <c r="J1475" t="s">
        <v>201</v>
      </c>
      <c r="K1475" t="s">
        <v>215</v>
      </c>
    </row>
    <row r="1476" spans="1:11" x14ac:dyDescent="0.35">
      <c r="A1476">
        <v>10812</v>
      </c>
      <c r="B1476" t="s">
        <v>8</v>
      </c>
      <c r="C1476" s="1">
        <v>35797</v>
      </c>
      <c r="D1476" t="s">
        <v>109</v>
      </c>
      <c r="E1476" t="s">
        <v>10</v>
      </c>
      <c r="F1476" t="s">
        <v>14</v>
      </c>
      <c r="G1476">
        <v>45.24</v>
      </c>
      <c r="H1476">
        <v>40</v>
      </c>
      <c r="I1476">
        <f>EmpresaUsa[[#This Row],[PRECIO]]*EmpresaUsa[[#This Row],[CANTIDADSOLICITADA]]</f>
        <v>1809.6000000000001</v>
      </c>
      <c r="J1476" t="s">
        <v>194</v>
      </c>
      <c r="K1476" t="s">
        <v>216</v>
      </c>
    </row>
    <row r="1477" spans="1:11" x14ac:dyDescent="0.35">
      <c r="A1477">
        <v>10812</v>
      </c>
      <c r="B1477" t="s">
        <v>8</v>
      </c>
      <c r="C1477" s="1">
        <v>35797</v>
      </c>
      <c r="D1477" t="s">
        <v>109</v>
      </c>
      <c r="E1477" t="s">
        <v>24</v>
      </c>
      <c r="F1477" t="s">
        <v>52</v>
      </c>
      <c r="G1477">
        <v>16.899999999999999</v>
      </c>
      <c r="H1477">
        <v>20</v>
      </c>
      <c r="I1477">
        <f>EmpresaUsa[[#This Row],[PRECIO]]*EmpresaUsa[[#This Row],[CANTIDADSOLICITADA]]</f>
        <v>338</v>
      </c>
      <c r="J1477" t="s">
        <v>199</v>
      </c>
      <c r="K1477" t="s">
        <v>217</v>
      </c>
    </row>
    <row r="1478" spans="1:11" x14ac:dyDescent="0.35">
      <c r="A1478">
        <v>10813</v>
      </c>
      <c r="B1478" t="s">
        <v>55</v>
      </c>
      <c r="C1478" s="1">
        <v>35800</v>
      </c>
      <c r="D1478" t="s">
        <v>106</v>
      </c>
      <c r="E1478" t="s">
        <v>36</v>
      </c>
      <c r="F1478" t="s">
        <v>46</v>
      </c>
      <c r="G1478">
        <v>24.7</v>
      </c>
      <c r="H1478">
        <v>12</v>
      </c>
      <c r="I1478">
        <f>EmpresaUsa[[#This Row],[PRECIO]]*EmpresaUsa[[#This Row],[CANTIDADSOLICITADA]]</f>
        <v>296.39999999999998</v>
      </c>
      <c r="J1478" t="s">
        <v>194</v>
      </c>
      <c r="K1478" t="s">
        <v>218</v>
      </c>
    </row>
    <row r="1479" spans="1:11" x14ac:dyDescent="0.35">
      <c r="A1479">
        <v>10813</v>
      </c>
      <c r="B1479" t="s">
        <v>55</v>
      </c>
      <c r="C1479" s="1">
        <v>35800</v>
      </c>
      <c r="D1479" t="s">
        <v>106</v>
      </c>
      <c r="E1479" t="s">
        <v>22</v>
      </c>
      <c r="F1479" t="s">
        <v>108</v>
      </c>
      <c r="G1479">
        <v>15.6</v>
      </c>
      <c r="H1479">
        <v>35</v>
      </c>
      <c r="I1479">
        <f>EmpresaUsa[[#This Row],[PRECIO]]*EmpresaUsa[[#This Row],[CANTIDADSOLICITADA]]</f>
        <v>546</v>
      </c>
      <c r="J1479" t="s">
        <v>196</v>
      </c>
      <c r="K1479" t="s">
        <v>219</v>
      </c>
    </row>
    <row r="1480" spans="1:11" x14ac:dyDescent="0.35">
      <c r="A1480">
        <v>10814</v>
      </c>
      <c r="B1480" t="s">
        <v>26</v>
      </c>
      <c r="C1480" s="1">
        <v>35800</v>
      </c>
      <c r="D1480" t="s">
        <v>27</v>
      </c>
      <c r="E1480" t="s">
        <v>22</v>
      </c>
      <c r="F1480" t="s">
        <v>23</v>
      </c>
      <c r="G1480">
        <v>12.545</v>
      </c>
      <c r="H1480">
        <v>20</v>
      </c>
      <c r="I1480">
        <f>EmpresaUsa[[#This Row],[PRECIO]]*EmpresaUsa[[#This Row],[CANTIDADSOLICITADA]]</f>
        <v>250.9</v>
      </c>
      <c r="J1480" t="s">
        <v>196</v>
      </c>
      <c r="K1480" t="s">
        <v>220</v>
      </c>
    </row>
    <row r="1481" spans="1:11" x14ac:dyDescent="0.35">
      <c r="A1481">
        <v>10814</v>
      </c>
      <c r="B1481" t="s">
        <v>26</v>
      </c>
      <c r="C1481" s="1">
        <v>35800</v>
      </c>
      <c r="D1481" t="s">
        <v>27</v>
      </c>
      <c r="E1481" t="s">
        <v>36</v>
      </c>
      <c r="F1481" t="s">
        <v>84</v>
      </c>
      <c r="G1481">
        <v>59.8</v>
      </c>
      <c r="H1481">
        <v>20</v>
      </c>
      <c r="I1481">
        <f>EmpresaUsa[[#This Row],[PRECIO]]*EmpresaUsa[[#This Row],[CANTIDADSOLICITADA]]</f>
        <v>1196</v>
      </c>
      <c r="J1481" t="s">
        <v>199</v>
      </c>
      <c r="K1481" t="s">
        <v>221</v>
      </c>
    </row>
    <row r="1482" spans="1:11" x14ac:dyDescent="0.35">
      <c r="A1482">
        <v>10814</v>
      </c>
      <c r="B1482" t="s">
        <v>26</v>
      </c>
      <c r="C1482" s="1">
        <v>35800</v>
      </c>
      <c r="D1482" t="s">
        <v>27</v>
      </c>
      <c r="E1482" t="s">
        <v>31</v>
      </c>
      <c r="F1482" t="s">
        <v>166</v>
      </c>
      <c r="G1482">
        <v>16.574999999999999</v>
      </c>
      <c r="H1482">
        <v>8</v>
      </c>
      <c r="I1482">
        <f>EmpresaUsa[[#This Row],[PRECIO]]*EmpresaUsa[[#This Row],[CANTIDADSOLICITADA]]</f>
        <v>132.6</v>
      </c>
      <c r="J1482" t="s">
        <v>196</v>
      </c>
      <c r="K1482" t="s">
        <v>222</v>
      </c>
    </row>
    <row r="1483" spans="1:11" x14ac:dyDescent="0.35">
      <c r="A1483">
        <v>10814</v>
      </c>
      <c r="B1483" t="s">
        <v>26</v>
      </c>
      <c r="C1483" s="1">
        <v>35800</v>
      </c>
      <c r="D1483" t="s">
        <v>27</v>
      </c>
      <c r="E1483" t="s">
        <v>24</v>
      </c>
      <c r="F1483" t="s">
        <v>170</v>
      </c>
      <c r="G1483">
        <v>37.049999999999997</v>
      </c>
      <c r="H1483">
        <v>30</v>
      </c>
      <c r="I1483">
        <f>EmpresaUsa[[#This Row],[PRECIO]]*EmpresaUsa[[#This Row],[CANTIDADSOLICITADA]]</f>
        <v>1111.5</v>
      </c>
      <c r="J1483" t="s">
        <v>209</v>
      </c>
      <c r="K1483" t="s">
        <v>223</v>
      </c>
    </row>
    <row r="1484" spans="1:11" x14ac:dyDescent="0.35">
      <c r="A1484">
        <v>10815</v>
      </c>
      <c r="B1484" t="s">
        <v>73</v>
      </c>
      <c r="C1484" s="1">
        <v>35800</v>
      </c>
      <c r="D1484" t="s">
        <v>137</v>
      </c>
      <c r="E1484" t="s">
        <v>10</v>
      </c>
      <c r="F1484" t="s">
        <v>33</v>
      </c>
      <c r="G1484">
        <v>3.25</v>
      </c>
      <c r="H1484">
        <v>16</v>
      </c>
      <c r="I1484">
        <f>EmpresaUsa[[#This Row],[PRECIO]]*EmpresaUsa[[#This Row],[CANTIDADSOLICITADA]]</f>
        <v>52</v>
      </c>
      <c r="J1484" t="s">
        <v>201</v>
      </c>
      <c r="K1484" t="s">
        <v>224</v>
      </c>
    </row>
    <row r="1485" spans="1:11" x14ac:dyDescent="0.35">
      <c r="A1485">
        <v>10816</v>
      </c>
      <c r="B1485" t="s">
        <v>20</v>
      </c>
      <c r="C1485" s="1">
        <v>35801</v>
      </c>
      <c r="D1485" t="s">
        <v>181</v>
      </c>
      <c r="E1485" t="s">
        <v>36</v>
      </c>
      <c r="F1485" t="s">
        <v>140</v>
      </c>
      <c r="G1485">
        <v>342.55</v>
      </c>
      <c r="H1485">
        <v>30</v>
      </c>
      <c r="I1485">
        <f>EmpresaUsa[[#This Row],[PRECIO]]*EmpresaUsa[[#This Row],[CANTIDADSOLICITADA]]</f>
        <v>10276.5</v>
      </c>
      <c r="J1485" t="s">
        <v>199</v>
      </c>
      <c r="K1485" t="s">
        <v>225</v>
      </c>
    </row>
    <row r="1486" spans="1:11" x14ac:dyDescent="0.35">
      <c r="A1486">
        <v>10816</v>
      </c>
      <c r="B1486" t="s">
        <v>20</v>
      </c>
      <c r="C1486" s="1">
        <v>35801</v>
      </c>
      <c r="D1486" t="s">
        <v>181</v>
      </c>
      <c r="E1486" t="s">
        <v>31</v>
      </c>
      <c r="F1486" t="s">
        <v>63</v>
      </c>
      <c r="G1486">
        <v>64.09</v>
      </c>
      <c r="H1486">
        <v>20</v>
      </c>
      <c r="I1486">
        <f>EmpresaUsa[[#This Row],[PRECIO]]*EmpresaUsa[[#This Row],[CANTIDADSOLICITADA]]</f>
        <v>1281.8000000000002</v>
      </c>
      <c r="J1486" t="s">
        <v>194</v>
      </c>
      <c r="K1486" t="s">
        <v>226</v>
      </c>
    </row>
    <row r="1487" spans="1:11" x14ac:dyDescent="0.35">
      <c r="A1487">
        <v>10817</v>
      </c>
      <c r="B1487" t="s">
        <v>26</v>
      </c>
      <c r="C1487" s="1">
        <v>35801</v>
      </c>
      <c r="D1487" t="s">
        <v>135</v>
      </c>
      <c r="E1487" t="s">
        <v>31</v>
      </c>
      <c r="F1487" t="s">
        <v>141</v>
      </c>
      <c r="G1487">
        <v>40.598999999999997</v>
      </c>
      <c r="H1487">
        <v>40</v>
      </c>
      <c r="I1487">
        <f>EmpresaUsa[[#This Row],[PRECIO]]*EmpresaUsa[[#This Row],[CANTIDADSOLICITADA]]</f>
        <v>1623.9599999999998</v>
      </c>
      <c r="J1487" t="s">
        <v>194</v>
      </c>
      <c r="K1487" t="s">
        <v>195</v>
      </c>
    </row>
    <row r="1488" spans="1:11" x14ac:dyDescent="0.35">
      <c r="A1488">
        <v>10817</v>
      </c>
      <c r="B1488" t="s">
        <v>26</v>
      </c>
      <c r="C1488" s="1">
        <v>35801</v>
      </c>
      <c r="D1488" t="s">
        <v>135</v>
      </c>
      <c r="E1488" t="s">
        <v>36</v>
      </c>
      <c r="F1488" t="s">
        <v>140</v>
      </c>
      <c r="G1488">
        <v>342.55</v>
      </c>
      <c r="H1488">
        <v>30</v>
      </c>
      <c r="I1488">
        <f>EmpresaUsa[[#This Row],[PRECIO]]*EmpresaUsa[[#This Row],[CANTIDADSOLICITADA]]</f>
        <v>10276.5</v>
      </c>
      <c r="J1488" t="s">
        <v>196</v>
      </c>
      <c r="K1488" t="s">
        <v>197</v>
      </c>
    </row>
    <row r="1489" spans="1:11" x14ac:dyDescent="0.35">
      <c r="A1489">
        <v>10817</v>
      </c>
      <c r="B1489" t="s">
        <v>26</v>
      </c>
      <c r="C1489" s="1">
        <v>35801</v>
      </c>
      <c r="D1489" t="s">
        <v>135</v>
      </c>
      <c r="E1489" t="s">
        <v>22</v>
      </c>
      <c r="F1489" t="s">
        <v>79</v>
      </c>
      <c r="G1489">
        <v>23.92</v>
      </c>
      <c r="H1489">
        <v>60</v>
      </c>
      <c r="I1489">
        <f>EmpresaUsa[[#This Row],[PRECIO]]*EmpresaUsa[[#This Row],[CANTIDADSOLICITADA]]</f>
        <v>1435.2</v>
      </c>
      <c r="J1489" t="s">
        <v>196</v>
      </c>
      <c r="K1489" t="s">
        <v>198</v>
      </c>
    </row>
    <row r="1490" spans="1:11" x14ac:dyDescent="0.35">
      <c r="A1490">
        <v>10817</v>
      </c>
      <c r="B1490" t="s">
        <v>26</v>
      </c>
      <c r="C1490" s="1">
        <v>35801</v>
      </c>
      <c r="D1490" t="s">
        <v>135</v>
      </c>
      <c r="E1490" t="s">
        <v>31</v>
      </c>
      <c r="F1490" t="s">
        <v>63</v>
      </c>
      <c r="G1490">
        <v>64.09</v>
      </c>
      <c r="H1490">
        <v>25</v>
      </c>
      <c r="I1490">
        <f>EmpresaUsa[[#This Row],[PRECIO]]*EmpresaUsa[[#This Row],[CANTIDADSOLICITADA]]</f>
        <v>1602.25</v>
      </c>
      <c r="J1490" t="s">
        <v>199</v>
      </c>
      <c r="K1490" t="s">
        <v>200</v>
      </c>
    </row>
    <row r="1491" spans="1:11" x14ac:dyDescent="0.35">
      <c r="A1491">
        <v>10818</v>
      </c>
      <c r="B1491" t="s">
        <v>112</v>
      </c>
      <c r="C1491" s="1">
        <v>35802</v>
      </c>
      <c r="D1491" t="s">
        <v>89</v>
      </c>
      <c r="E1491" t="s">
        <v>10</v>
      </c>
      <c r="F1491" t="s">
        <v>58</v>
      </c>
      <c r="G1491">
        <v>41.6</v>
      </c>
      <c r="H1491">
        <v>20</v>
      </c>
      <c r="I1491">
        <f>EmpresaUsa[[#This Row],[PRECIO]]*EmpresaUsa[[#This Row],[CANTIDADSOLICITADA]]</f>
        <v>832</v>
      </c>
      <c r="J1491" t="s">
        <v>201</v>
      </c>
      <c r="K1491" t="s">
        <v>202</v>
      </c>
    </row>
    <row r="1492" spans="1:11" x14ac:dyDescent="0.35">
      <c r="A1492">
        <v>10818</v>
      </c>
      <c r="B1492" t="s">
        <v>112</v>
      </c>
      <c r="C1492" s="1">
        <v>35802</v>
      </c>
      <c r="D1492" t="s">
        <v>89</v>
      </c>
      <c r="E1492" t="s">
        <v>22</v>
      </c>
      <c r="F1492" t="s">
        <v>23</v>
      </c>
      <c r="G1492">
        <v>12.545</v>
      </c>
      <c r="H1492">
        <v>20</v>
      </c>
      <c r="I1492">
        <f>EmpresaUsa[[#This Row],[PRECIO]]*EmpresaUsa[[#This Row],[CANTIDADSOLICITADA]]</f>
        <v>250.9</v>
      </c>
      <c r="J1492" t="s">
        <v>196</v>
      </c>
      <c r="K1492" t="s">
        <v>203</v>
      </c>
    </row>
    <row r="1493" spans="1:11" x14ac:dyDescent="0.35">
      <c r="A1493">
        <v>10819</v>
      </c>
      <c r="B1493" t="s">
        <v>73</v>
      </c>
      <c r="C1493" s="1">
        <v>35802</v>
      </c>
      <c r="D1493" t="s">
        <v>180</v>
      </c>
      <c r="E1493" t="s">
        <v>36</v>
      </c>
      <c r="F1493" t="s">
        <v>84</v>
      </c>
      <c r="G1493">
        <v>59.8</v>
      </c>
      <c r="H1493">
        <v>7</v>
      </c>
      <c r="I1493">
        <f>EmpresaUsa[[#This Row],[PRECIO]]*EmpresaUsa[[#This Row],[CANTIDADSOLICITADA]]</f>
        <v>418.59999999999997</v>
      </c>
      <c r="J1493" t="s">
        <v>204</v>
      </c>
      <c r="K1493" t="s">
        <v>205</v>
      </c>
    </row>
    <row r="1494" spans="1:11" x14ac:dyDescent="0.35">
      <c r="A1494">
        <v>10819</v>
      </c>
      <c r="B1494" t="s">
        <v>73</v>
      </c>
      <c r="C1494" s="1">
        <v>35802</v>
      </c>
      <c r="D1494" t="s">
        <v>180</v>
      </c>
      <c r="E1494" t="s">
        <v>36</v>
      </c>
      <c r="F1494" t="s">
        <v>99</v>
      </c>
      <c r="G1494">
        <v>10.074999999999999</v>
      </c>
      <c r="H1494">
        <v>20</v>
      </c>
      <c r="I1494">
        <f>EmpresaUsa[[#This Row],[PRECIO]]*EmpresaUsa[[#This Row],[CANTIDADSOLICITADA]]</f>
        <v>201.5</v>
      </c>
      <c r="J1494" t="s">
        <v>196</v>
      </c>
      <c r="K1494" t="s">
        <v>206</v>
      </c>
    </row>
    <row r="1495" spans="1:11" x14ac:dyDescent="0.35">
      <c r="A1495">
        <v>10820</v>
      </c>
      <c r="B1495" t="s">
        <v>26</v>
      </c>
      <c r="C1495" s="1">
        <v>35802</v>
      </c>
      <c r="D1495" t="s">
        <v>68</v>
      </c>
      <c r="E1495" t="s">
        <v>12</v>
      </c>
      <c r="F1495" t="s">
        <v>70</v>
      </c>
      <c r="G1495">
        <v>49.4</v>
      </c>
      <c r="H1495">
        <v>30</v>
      </c>
      <c r="I1495">
        <f>EmpresaUsa[[#This Row],[PRECIO]]*EmpresaUsa[[#This Row],[CANTIDADSOLICITADA]]</f>
        <v>1482</v>
      </c>
      <c r="J1495" t="s">
        <v>196</v>
      </c>
      <c r="K1495" t="s">
        <v>207</v>
      </c>
    </row>
    <row r="1496" spans="1:11" x14ac:dyDescent="0.35">
      <c r="A1496">
        <v>10821</v>
      </c>
      <c r="B1496" t="s">
        <v>55</v>
      </c>
      <c r="C1496" s="1">
        <v>35803</v>
      </c>
      <c r="D1496" t="s">
        <v>85</v>
      </c>
      <c r="E1496" t="s">
        <v>36</v>
      </c>
      <c r="F1496" t="s">
        <v>66</v>
      </c>
      <c r="G1496">
        <v>23.4</v>
      </c>
      <c r="H1496">
        <v>20</v>
      </c>
      <c r="I1496">
        <f>EmpresaUsa[[#This Row],[PRECIO]]*EmpresaUsa[[#This Row],[CANTIDADSOLICITADA]]</f>
        <v>468</v>
      </c>
      <c r="J1496" t="s">
        <v>201</v>
      </c>
      <c r="K1496" t="s">
        <v>208</v>
      </c>
    </row>
    <row r="1497" spans="1:11" x14ac:dyDescent="0.35">
      <c r="A1497">
        <v>10821</v>
      </c>
      <c r="B1497" t="s">
        <v>55</v>
      </c>
      <c r="C1497" s="1">
        <v>35803</v>
      </c>
      <c r="D1497" t="s">
        <v>85</v>
      </c>
      <c r="E1497" t="s">
        <v>17</v>
      </c>
      <c r="F1497" t="s">
        <v>19</v>
      </c>
      <c r="G1497">
        <v>68.900000000000006</v>
      </c>
      <c r="H1497">
        <v>6</v>
      </c>
      <c r="I1497">
        <f>EmpresaUsa[[#This Row],[PRECIO]]*EmpresaUsa[[#This Row],[CANTIDADSOLICITADA]]</f>
        <v>413.40000000000003</v>
      </c>
      <c r="J1497" t="s">
        <v>209</v>
      </c>
      <c r="K1497" t="s">
        <v>210</v>
      </c>
    </row>
    <row r="1498" spans="1:11" x14ac:dyDescent="0.35">
      <c r="A1498">
        <v>10822</v>
      </c>
      <c r="B1498" t="s">
        <v>15</v>
      </c>
      <c r="C1498" s="1">
        <v>35803</v>
      </c>
      <c r="D1498" t="s">
        <v>183</v>
      </c>
      <c r="E1498" t="s">
        <v>31</v>
      </c>
      <c r="F1498" t="s">
        <v>63</v>
      </c>
      <c r="G1498">
        <v>64.09</v>
      </c>
      <c r="H1498">
        <v>3</v>
      </c>
      <c r="I1498">
        <f>EmpresaUsa[[#This Row],[PRECIO]]*EmpresaUsa[[#This Row],[CANTIDADSOLICITADA]]</f>
        <v>192.27</v>
      </c>
      <c r="J1498" t="s">
        <v>204</v>
      </c>
      <c r="K1498" t="s">
        <v>211</v>
      </c>
    </row>
    <row r="1499" spans="1:11" x14ac:dyDescent="0.35">
      <c r="A1499">
        <v>10822</v>
      </c>
      <c r="B1499" t="s">
        <v>15</v>
      </c>
      <c r="C1499" s="1">
        <v>35803</v>
      </c>
      <c r="D1499" t="s">
        <v>183</v>
      </c>
      <c r="E1499" t="s">
        <v>36</v>
      </c>
      <c r="F1499" t="s">
        <v>64</v>
      </c>
      <c r="G1499">
        <v>19.5</v>
      </c>
      <c r="H1499">
        <v>6</v>
      </c>
      <c r="I1499">
        <f>EmpresaUsa[[#This Row],[PRECIO]]*EmpresaUsa[[#This Row],[CANTIDADSOLICITADA]]</f>
        <v>117</v>
      </c>
      <c r="J1499" t="s">
        <v>204</v>
      </c>
      <c r="K1499" t="s">
        <v>212</v>
      </c>
    </row>
    <row r="1500" spans="1:11" x14ac:dyDescent="0.35">
      <c r="A1500">
        <v>10823</v>
      </c>
      <c r="B1500" t="s">
        <v>8</v>
      </c>
      <c r="C1500" s="1">
        <v>35804</v>
      </c>
      <c r="D1500" t="s">
        <v>102</v>
      </c>
      <c r="E1500" t="s">
        <v>10</v>
      </c>
      <c r="F1500" t="s">
        <v>11</v>
      </c>
      <c r="G1500">
        <v>27.3</v>
      </c>
      <c r="H1500">
        <v>20</v>
      </c>
      <c r="I1500">
        <f>EmpresaUsa[[#This Row],[PRECIO]]*EmpresaUsa[[#This Row],[CANTIDADSOLICITADA]]</f>
        <v>546</v>
      </c>
      <c r="J1500" t="s">
        <v>196</v>
      </c>
      <c r="K1500" t="s">
        <v>213</v>
      </c>
    </row>
    <row r="1501" spans="1:11" x14ac:dyDescent="0.35">
      <c r="A1501">
        <v>10823</v>
      </c>
      <c r="B1501" t="s">
        <v>8</v>
      </c>
      <c r="C1501" s="1">
        <v>35804</v>
      </c>
      <c r="D1501" t="s">
        <v>102</v>
      </c>
      <c r="E1501" t="s">
        <v>12</v>
      </c>
      <c r="F1501" t="s">
        <v>29</v>
      </c>
      <c r="G1501">
        <v>25.35</v>
      </c>
      <c r="H1501">
        <v>15</v>
      </c>
      <c r="I1501">
        <f>EmpresaUsa[[#This Row],[PRECIO]]*EmpresaUsa[[#This Row],[CANTIDADSOLICITADA]]</f>
        <v>380.25</v>
      </c>
      <c r="J1501" t="s">
        <v>201</v>
      </c>
      <c r="K1501" t="s">
        <v>214</v>
      </c>
    </row>
    <row r="1502" spans="1:11" x14ac:dyDescent="0.35">
      <c r="A1502">
        <v>10823</v>
      </c>
      <c r="B1502" t="s">
        <v>8</v>
      </c>
      <c r="C1502" s="1">
        <v>35804</v>
      </c>
      <c r="D1502" t="s">
        <v>102</v>
      </c>
      <c r="E1502" t="s">
        <v>10</v>
      </c>
      <c r="F1502" t="s">
        <v>49</v>
      </c>
      <c r="G1502">
        <v>71.5</v>
      </c>
      <c r="H1502">
        <v>40</v>
      </c>
      <c r="I1502">
        <f>EmpresaUsa[[#This Row],[PRECIO]]*EmpresaUsa[[#This Row],[CANTIDADSOLICITADA]]</f>
        <v>2860</v>
      </c>
      <c r="J1502" t="s">
        <v>201</v>
      </c>
      <c r="K1502" t="s">
        <v>215</v>
      </c>
    </row>
    <row r="1503" spans="1:11" x14ac:dyDescent="0.35">
      <c r="A1503">
        <v>10823</v>
      </c>
      <c r="B1503" t="s">
        <v>8</v>
      </c>
      <c r="C1503" s="1">
        <v>35804</v>
      </c>
      <c r="D1503" t="s">
        <v>102</v>
      </c>
      <c r="E1503" t="s">
        <v>24</v>
      </c>
      <c r="F1503" t="s">
        <v>52</v>
      </c>
      <c r="G1503">
        <v>16.899999999999999</v>
      </c>
      <c r="H1503">
        <v>15</v>
      </c>
      <c r="I1503">
        <f>EmpresaUsa[[#This Row],[PRECIO]]*EmpresaUsa[[#This Row],[CANTIDADSOLICITADA]]</f>
        <v>253.49999999999997</v>
      </c>
      <c r="J1503" t="s">
        <v>194</v>
      </c>
      <c r="K1503" t="s">
        <v>216</v>
      </c>
    </row>
    <row r="1504" spans="1:11" x14ac:dyDescent="0.35">
      <c r="A1504">
        <v>10824</v>
      </c>
      <c r="B1504" t="s">
        <v>67</v>
      </c>
      <c r="C1504" s="1">
        <v>35804</v>
      </c>
      <c r="D1504" t="s">
        <v>72</v>
      </c>
      <c r="E1504" t="s">
        <v>22</v>
      </c>
      <c r="F1504" t="s">
        <v>23</v>
      </c>
      <c r="G1504">
        <v>12.545</v>
      </c>
      <c r="H1504">
        <v>12</v>
      </c>
      <c r="I1504">
        <f>EmpresaUsa[[#This Row],[PRECIO]]*EmpresaUsa[[#This Row],[CANTIDADSOLICITADA]]</f>
        <v>150.54</v>
      </c>
      <c r="J1504" t="s">
        <v>199</v>
      </c>
      <c r="K1504" t="s">
        <v>217</v>
      </c>
    </row>
    <row r="1505" spans="1:11" x14ac:dyDescent="0.35">
      <c r="A1505">
        <v>10824</v>
      </c>
      <c r="B1505" t="s">
        <v>67</v>
      </c>
      <c r="C1505" s="1">
        <v>35804</v>
      </c>
      <c r="D1505" t="s">
        <v>72</v>
      </c>
      <c r="E1505" t="s">
        <v>36</v>
      </c>
      <c r="F1505" t="s">
        <v>64</v>
      </c>
      <c r="G1505">
        <v>19.5</v>
      </c>
      <c r="H1505">
        <v>9</v>
      </c>
      <c r="I1505">
        <f>EmpresaUsa[[#This Row],[PRECIO]]*EmpresaUsa[[#This Row],[CANTIDADSOLICITADA]]</f>
        <v>175.5</v>
      </c>
      <c r="J1505" t="s">
        <v>194</v>
      </c>
      <c r="K1505" t="s">
        <v>218</v>
      </c>
    </row>
    <row r="1506" spans="1:11" x14ac:dyDescent="0.35">
      <c r="A1506">
        <v>10825</v>
      </c>
      <c r="B1506" t="s">
        <v>55</v>
      </c>
      <c r="C1506" s="1">
        <v>35804</v>
      </c>
      <c r="D1506" t="s">
        <v>155</v>
      </c>
      <c r="E1506" t="s">
        <v>31</v>
      </c>
      <c r="F1506" t="s">
        <v>141</v>
      </c>
      <c r="G1506">
        <v>40.598999999999997</v>
      </c>
      <c r="H1506">
        <v>12</v>
      </c>
      <c r="I1506">
        <f>EmpresaUsa[[#This Row],[PRECIO]]*EmpresaUsa[[#This Row],[CANTIDADSOLICITADA]]</f>
        <v>487.18799999999999</v>
      </c>
      <c r="J1506" t="s">
        <v>196</v>
      </c>
      <c r="K1506" t="s">
        <v>219</v>
      </c>
    </row>
    <row r="1507" spans="1:11" x14ac:dyDescent="0.35">
      <c r="A1507">
        <v>10825</v>
      </c>
      <c r="B1507" t="s">
        <v>55</v>
      </c>
      <c r="C1507" s="1">
        <v>35804</v>
      </c>
      <c r="D1507" t="s">
        <v>155</v>
      </c>
      <c r="E1507" t="s">
        <v>41</v>
      </c>
      <c r="F1507" t="s">
        <v>51</v>
      </c>
      <c r="G1507">
        <v>42.64</v>
      </c>
      <c r="H1507">
        <v>20</v>
      </c>
      <c r="I1507">
        <f>EmpresaUsa[[#This Row],[PRECIO]]*EmpresaUsa[[#This Row],[CANTIDADSOLICITADA]]</f>
        <v>852.8</v>
      </c>
      <c r="J1507" t="s">
        <v>196</v>
      </c>
      <c r="K1507" t="s">
        <v>220</v>
      </c>
    </row>
    <row r="1508" spans="1:11" x14ac:dyDescent="0.35">
      <c r="A1508">
        <v>10826</v>
      </c>
      <c r="B1508" t="s">
        <v>15</v>
      </c>
      <c r="C1508" s="1">
        <v>35807</v>
      </c>
      <c r="D1508" t="s">
        <v>74</v>
      </c>
      <c r="E1508" t="s">
        <v>10</v>
      </c>
      <c r="F1508" t="s">
        <v>35</v>
      </c>
      <c r="G1508">
        <v>16.25</v>
      </c>
      <c r="H1508">
        <v>35</v>
      </c>
      <c r="I1508">
        <f>EmpresaUsa[[#This Row],[PRECIO]]*EmpresaUsa[[#This Row],[CANTIDADSOLICITADA]]</f>
        <v>568.75</v>
      </c>
      <c r="J1508" t="s">
        <v>199</v>
      </c>
      <c r="K1508" t="s">
        <v>221</v>
      </c>
    </row>
    <row r="1509" spans="1:11" x14ac:dyDescent="0.35">
      <c r="A1509">
        <v>10826</v>
      </c>
      <c r="B1509" t="s">
        <v>15</v>
      </c>
      <c r="C1509" s="1">
        <v>35807</v>
      </c>
      <c r="D1509" t="s">
        <v>74</v>
      </c>
      <c r="E1509" t="s">
        <v>12</v>
      </c>
      <c r="F1509" t="s">
        <v>29</v>
      </c>
      <c r="G1509">
        <v>25.35</v>
      </c>
      <c r="H1509">
        <v>15</v>
      </c>
      <c r="I1509">
        <f>EmpresaUsa[[#This Row],[PRECIO]]*EmpresaUsa[[#This Row],[CANTIDADSOLICITADA]]</f>
        <v>380.25</v>
      </c>
      <c r="J1509" t="s">
        <v>196</v>
      </c>
      <c r="K1509" t="s">
        <v>222</v>
      </c>
    </row>
    <row r="1510" spans="1:11" x14ac:dyDescent="0.35">
      <c r="A1510">
        <v>10827</v>
      </c>
      <c r="B1510" t="s">
        <v>55</v>
      </c>
      <c r="C1510" s="1">
        <v>35807</v>
      </c>
      <c r="D1510" t="s">
        <v>142</v>
      </c>
      <c r="E1510" t="s">
        <v>22</v>
      </c>
      <c r="F1510" t="s">
        <v>87</v>
      </c>
      <c r="G1510">
        <v>40.299999999999997</v>
      </c>
      <c r="H1510">
        <v>15</v>
      </c>
      <c r="I1510">
        <f>EmpresaUsa[[#This Row],[PRECIO]]*EmpresaUsa[[#This Row],[CANTIDADSOLICITADA]]</f>
        <v>604.5</v>
      </c>
      <c r="J1510" t="s">
        <v>209</v>
      </c>
      <c r="K1510" t="s">
        <v>223</v>
      </c>
    </row>
    <row r="1511" spans="1:11" x14ac:dyDescent="0.35">
      <c r="A1511">
        <v>10827</v>
      </c>
      <c r="B1511" t="s">
        <v>55</v>
      </c>
      <c r="C1511" s="1">
        <v>35807</v>
      </c>
      <c r="D1511" t="s">
        <v>142</v>
      </c>
      <c r="E1511" t="s">
        <v>36</v>
      </c>
      <c r="F1511" t="s">
        <v>37</v>
      </c>
      <c r="G1511">
        <v>23.4</v>
      </c>
      <c r="H1511">
        <v>21</v>
      </c>
      <c r="I1511">
        <f>EmpresaUsa[[#This Row],[PRECIO]]*EmpresaUsa[[#This Row],[CANTIDADSOLICITADA]]</f>
        <v>491.4</v>
      </c>
      <c r="J1511" t="s">
        <v>201</v>
      </c>
      <c r="K1511" t="s">
        <v>224</v>
      </c>
    </row>
    <row r="1512" spans="1:11" x14ac:dyDescent="0.35">
      <c r="A1512">
        <v>10828</v>
      </c>
      <c r="B1512" t="s">
        <v>44</v>
      </c>
      <c r="C1512" s="1">
        <v>35808</v>
      </c>
      <c r="D1512" t="s">
        <v>175</v>
      </c>
      <c r="E1512" t="s">
        <v>31</v>
      </c>
      <c r="F1512" t="s">
        <v>32</v>
      </c>
      <c r="G1512">
        <v>105.3</v>
      </c>
      <c r="H1512">
        <v>5</v>
      </c>
      <c r="I1512">
        <f>EmpresaUsa[[#This Row],[PRECIO]]*EmpresaUsa[[#This Row],[CANTIDADSOLICITADA]]</f>
        <v>526.5</v>
      </c>
      <c r="J1512" t="s">
        <v>199</v>
      </c>
      <c r="K1512" t="s">
        <v>225</v>
      </c>
    </row>
    <row r="1513" spans="1:11" x14ac:dyDescent="0.35">
      <c r="A1513">
        <v>10828</v>
      </c>
      <c r="B1513" t="s">
        <v>44</v>
      </c>
      <c r="C1513" s="1">
        <v>35808</v>
      </c>
      <c r="D1513" t="s">
        <v>175</v>
      </c>
      <c r="E1513" t="s">
        <v>36</v>
      </c>
      <c r="F1513" t="s">
        <v>140</v>
      </c>
      <c r="G1513">
        <v>342.55</v>
      </c>
      <c r="H1513">
        <v>2</v>
      </c>
      <c r="I1513">
        <f>EmpresaUsa[[#This Row],[PRECIO]]*EmpresaUsa[[#This Row],[CANTIDADSOLICITADA]]</f>
        <v>685.1</v>
      </c>
      <c r="J1513" t="s">
        <v>194</v>
      </c>
      <c r="K1513" t="s">
        <v>226</v>
      </c>
    </row>
    <row r="1514" spans="1:11" x14ac:dyDescent="0.35">
      <c r="A1514">
        <v>10829</v>
      </c>
      <c r="B1514" t="s">
        <v>44</v>
      </c>
      <c r="C1514" s="1">
        <v>35808</v>
      </c>
      <c r="D1514" t="s">
        <v>132</v>
      </c>
      <c r="E1514" t="s">
        <v>36</v>
      </c>
      <c r="F1514" t="s">
        <v>46</v>
      </c>
      <c r="G1514">
        <v>24.7</v>
      </c>
      <c r="H1514">
        <v>10</v>
      </c>
      <c r="I1514">
        <f>EmpresaUsa[[#This Row],[PRECIO]]*EmpresaUsa[[#This Row],[CANTIDADSOLICITADA]]</f>
        <v>247</v>
      </c>
      <c r="J1514" t="s">
        <v>194</v>
      </c>
      <c r="K1514" t="s">
        <v>195</v>
      </c>
    </row>
    <row r="1515" spans="1:11" x14ac:dyDescent="0.35">
      <c r="A1515">
        <v>10829</v>
      </c>
      <c r="B1515" t="s">
        <v>44</v>
      </c>
      <c r="C1515" s="1">
        <v>35808</v>
      </c>
      <c r="D1515" t="s">
        <v>132</v>
      </c>
      <c r="E1515" t="s">
        <v>24</v>
      </c>
      <c r="F1515" t="s">
        <v>148</v>
      </c>
      <c r="G1515">
        <v>52</v>
      </c>
      <c r="H1515">
        <v>20</v>
      </c>
      <c r="I1515">
        <f>EmpresaUsa[[#This Row],[PRECIO]]*EmpresaUsa[[#This Row],[CANTIDADSOLICITADA]]</f>
        <v>1040</v>
      </c>
      <c r="J1515" t="s">
        <v>196</v>
      </c>
      <c r="K1515" t="s">
        <v>197</v>
      </c>
    </row>
    <row r="1516" spans="1:11" x14ac:dyDescent="0.35">
      <c r="A1516">
        <v>10829</v>
      </c>
      <c r="B1516" t="s">
        <v>44</v>
      </c>
      <c r="C1516" s="1">
        <v>35808</v>
      </c>
      <c r="D1516" t="s">
        <v>132</v>
      </c>
      <c r="E1516" t="s">
        <v>22</v>
      </c>
      <c r="F1516" t="s">
        <v>91</v>
      </c>
      <c r="G1516">
        <v>7.8</v>
      </c>
      <c r="H1516">
        <v>10</v>
      </c>
      <c r="I1516">
        <f>EmpresaUsa[[#This Row],[PRECIO]]*EmpresaUsa[[#This Row],[CANTIDADSOLICITADA]]</f>
        <v>78</v>
      </c>
      <c r="J1516" t="s">
        <v>196</v>
      </c>
      <c r="K1516" t="s">
        <v>198</v>
      </c>
    </row>
    <row r="1517" spans="1:11" x14ac:dyDescent="0.35">
      <c r="A1517">
        <v>10829</v>
      </c>
      <c r="B1517" t="s">
        <v>44</v>
      </c>
      <c r="C1517" s="1">
        <v>35808</v>
      </c>
      <c r="D1517" t="s">
        <v>132</v>
      </c>
      <c r="E1517" t="s">
        <v>10</v>
      </c>
      <c r="F1517" t="s">
        <v>34</v>
      </c>
      <c r="G1517">
        <v>44.2</v>
      </c>
      <c r="H1517">
        <v>21</v>
      </c>
      <c r="I1517">
        <f>EmpresaUsa[[#This Row],[PRECIO]]*EmpresaUsa[[#This Row],[CANTIDADSOLICITADA]]</f>
        <v>928.2</v>
      </c>
      <c r="J1517" t="s">
        <v>199</v>
      </c>
      <c r="K1517" t="s">
        <v>200</v>
      </c>
    </row>
    <row r="1518" spans="1:11" x14ac:dyDescent="0.35">
      <c r="A1518">
        <v>10830</v>
      </c>
      <c r="B1518" t="s">
        <v>20</v>
      </c>
      <c r="C1518" s="1">
        <v>35808</v>
      </c>
      <c r="D1518" t="s">
        <v>117</v>
      </c>
      <c r="E1518" t="s">
        <v>24</v>
      </c>
      <c r="F1518" t="s">
        <v>128</v>
      </c>
      <c r="G1518">
        <v>32.5</v>
      </c>
      <c r="H1518">
        <v>6</v>
      </c>
      <c r="I1518">
        <f>EmpresaUsa[[#This Row],[PRECIO]]*EmpresaUsa[[#This Row],[CANTIDADSOLICITADA]]</f>
        <v>195</v>
      </c>
      <c r="J1518" t="s">
        <v>201</v>
      </c>
      <c r="K1518" t="s">
        <v>202</v>
      </c>
    </row>
    <row r="1519" spans="1:11" x14ac:dyDescent="0.35">
      <c r="A1519">
        <v>10830</v>
      </c>
      <c r="B1519" t="s">
        <v>20</v>
      </c>
      <c r="C1519" s="1">
        <v>35808</v>
      </c>
      <c r="D1519" t="s">
        <v>117</v>
      </c>
      <c r="E1519" t="s">
        <v>36</v>
      </c>
      <c r="F1519" t="s">
        <v>37</v>
      </c>
      <c r="G1519">
        <v>23.4</v>
      </c>
      <c r="H1519">
        <v>28</v>
      </c>
      <c r="I1519">
        <f>EmpresaUsa[[#This Row],[PRECIO]]*EmpresaUsa[[#This Row],[CANTIDADSOLICITADA]]</f>
        <v>655.19999999999993</v>
      </c>
      <c r="J1519" t="s">
        <v>196</v>
      </c>
      <c r="K1519" t="s">
        <v>203</v>
      </c>
    </row>
    <row r="1520" spans="1:11" x14ac:dyDescent="0.35">
      <c r="A1520">
        <v>10830</v>
      </c>
      <c r="B1520" t="s">
        <v>20</v>
      </c>
      <c r="C1520" s="1">
        <v>35808</v>
      </c>
      <c r="D1520" t="s">
        <v>117</v>
      </c>
      <c r="E1520" t="s">
        <v>10</v>
      </c>
      <c r="F1520" t="s">
        <v>34</v>
      </c>
      <c r="G1520">
        <v>44.2</v>
      </c>
      <c r="H1520">
        <v>30</v>
      </c>
      <c r="I1520">
        <f>EmpresaUsa[[#This Row],[PRECIO]]*EmpresaUsa[[#This Row],[CANTIDADSOLICITADA]]</f>
        <v>1326</v>
      </c>
      <c r="J1520" t="s">
        <v>204</v>
      </c>
      <c r="K1520" t="s">
        <v>205</v>
      </c>
    </row>
    <row r="1521" spans="1:11" x14ac:dyDescent="0.35">
      <c r="A1521">
        <v>10830</v>
      </c>
      <c r="B1521" t="s">
        <v>20</v>
      </c>
      <c r="C1521" s="1">
        <v>35808</v>
      </c>
      <c r="D1521" t="s">
        <v>117</v>
      </c>
      <c r="E1521" t="s">
        <v>31</v>
      </c>
      <c r="F1521" t="s">
        <v>111</v>
      </c>
      <c r="G1521">
        <v>16.25</v>
      </c>
      <c r="H1521">
        <v>24</v>
      </c>
      <c r="I1521">
        <f>EmpresaUsa[[#This Row],[PRECIO]]*EmpresaUsa[[#This Row],[CANTIDADSOLICITADA]]</f>
        <v>390</v>
      </c>
      <c r="J1521" t="s">
        <v>196</v>
      </c>
      <c r="K1521" t="s">
        <v>206</v>
      </c>
    </row>
    <row r="1522" spans="1:11" x14ac:dyDescent="0.35">
      <c r="A1522">
        <v>10831</v>
      </c>
      <c r="B1522" t="s">
        <v>26</v>
      </c>
      <c r="C1522" s="1">
        <v>35809</v>
      </c>
      <c r="D1522" t="s">
        <v>163</v>
      </c>
      <c r="E1522" t="s">
        <v>31</v>
      </c>
      <c r="F1522" t="s">
        <v>101</v>
      </c>
      <c r="G1522">
        <v>11.96</v>
      </c>
      <c r="H1522">
        <v>2</v>
      </c>
      <c r="I1522">
        <f>EmpresaUsa[[#This Row],[PRECIO]]*EmpresaUsa[[#This Row],[CANTIDADSOLICITADA]]</f>
        <v>23.92</v>
      </c>
      <c r="J1522" t="s">
        <v>196</v>
      </c>
      <c r="K1522" t="s">
        <v>207</v>
      </c>
    </row>
    <row r="1523" spans="1:11" x14ac:dyDescent="0.35">
      <c r="A1523">
        <v>10831</v>
      </c>
      <c r="B1523" t="s">
        <v>26</v>
      </c>
      <c r="C1523" s="1">
        <v>35809</v>
      </c>
      <c r="D1523" t="s">
        <v>163</v>
      </c>
      <c r="E1523" t="s">
        <v>36</v>
      </c>
      <c r="F1523" t="s">
        <v>66</v>
      </c>
      <c r="G1523">
        <v>23.4</v>
      </c>
      <c r="H1523">
        <v>8</v>
      </c>
      <c r="I1523">
        <f>EmpresaUsa[[#This Row],[PRECIO]]*EmpresaUsa[[#This Row],[CANTIDADSOLICITADA]]</f>
        <v>187.2</v>
      </c>
      <c r="J1523" t="s">
        <v>201</v>
      </c>
      <c r="K1523" t="s">
        <v>208</v>
      </c>
    </row>
    <row r="1524" spans="1:11" x14ac:dyDescent="0.35">
      <c r="A1524">
        <v>10831</v>
      </c>
      <c r="B1524" t="s">
        <v>26</v>
      </c>
      <c r="C1524" s="1">
        <v>35809</v>
      </c>
      <c r="D1524" t="s">
        <v>163</v>
      </c>
      <c r="E1524" t="s">
        <v>36</v>
      </c>
      <c r="F1524" t="s">
        <v>140</v>
      </c>
      <c r="G1524">
        <v>342.55</v>
      </c>
      <c r="H1524">
        <v>8</v>
      </c>
      <c r="I1524">
        <f>EmpresaUsa[[#This Row],[PRECIO]]*EmpresaUsa[[#This Row],[CANTIDADSOLICITADA]]</f>
        <v>2740.4</v>
      </c>
      <c r="J1524" t="s">
        <v>209</v>
      </c>
      <c r="K1524" t="s">
        <v>210</v>
      </c>
    </row>
    <row r="1525" spans="1:11" x14ac:dyDescent="0.35">
      <c r="A1525">
        <v>10831</v>
      </c>
      <c r="B1525" t="s">
        <v>26</v>
      </c>
      <c r="C1525" s="1">
        <v>35809</v>
      </c>
      <c r="D1525" t="s">
        <v>163</v>
      </c>
      <c r="E1525" t="s">
        <v>36</v>
      </c>
      <c r="F1525" t="s">
        <v>84</v>
      </c>
      <c r="G1525">
        <v>59.8</v>
      </c>
      <c r="H1525">
        <v>9</v>
      </c>
      <c r="I1525">
        <f>EmpresaUsa[[#This Row],[PRECIO]]*EmpresaUsa[[#This Row],[CANTIDADSOLICITADA]]</f>
        <v>538.19999999999993</v>
      </c>
      <c r="J1525" t="s">
        <v>204</v>
      </c>
      <c r="K1525" t="s">
        <v>211</v>
      </c>
    </row>
    <row r="1526" spans="1:11" x14ac:dyDescent="0.35">
      <c r="A1526">
        <v>10832</v>
      </c>
      <c r="B1526" t="s">
        <v>73</v>
      </c>
      <c r="C1526" s="1">
        <v>35809</v>
      </c>
      <c r="D1526" t="s">
        <v>150</v>
      </c>
      <c r="E1526" t="s">
        <v>22</v>
      </c>
      <c r="F1526" t="s">
        <v>91</v>
      </c>
      <c r="G1526">
        <v>7.8</v>
      </c>
      <c r="H1526">
        <v>3</v>
      </c>
      <c r="I1526">
        <f>EmpresaUsa[[#This Row],[PRECIO]]*EmpresaUsa[[#This Row],[CANTIDADSOLICITADA]]</f>
        <v>23.4</v>
      </c>
      <c r="J1526" t="s">
        <v>204</v>
      </c>
      <c r="K1526" t="s">
        <v>212</v>
      </c>
    </row>
    <row r="1527" spans="1:11" x14ac:dyDescent="0.35">
      <c r="A1527">
        <v>10832</v>
      </c>
      <c r="B1527" t="s">
        <v>73</v>
      </c>
      <c r="C1527" s="1">
        <v>35809</v>
      </c>
      <c r="D1527" t="s">
        <v>150</v>
      </c>
      <c r="E1527" t="s">
        <v>31</v>
      </c>
      <c r="F1527" t="s">
        <v>136</v>
      </c>
      <c r="G1527">
        <v>18.2</v>
      </c>
      <c r="H1527">
        <v>10</v>
      </c>
      <c r="I1527">
        <f>EmpresaUsa[[#This Row],[PRECIO]]*EmpresaUsa[[#This Row],[CANTIDADSOLICITADA]]</f>
        <v>182</v>
      </c>
      <c r="J1527" t="s">
        <v>196</v>
      </c>
      <c r="K1527" t="s">
        <v>213</v>
      </c>
    </row>
    <row r="1528" spans="1:11" x14ac:dyDescent="0.35">
      <c r="A1528">
        <v>10832</v>
      </c>
      <c r="B1528" t="s">
        <v>73</v>
      </c>
      <c r="C1528" s="1">
        <v>35809</v>
      </c>
      <c r="D1528" t="s">
        <v>150</v>
      </c>
      <c r="E1528" t="s">
        <v>24</v>
      </c>
      <c r="F1528" t="s">
        <v>95</v>
      </c>
      <c r="G1528">
        <v>25.285</v>
      </c>
      <c r="H1528">
        <v>16</v>
      </c>
      <c r="I1528">
        <f>EmpresaUsa[[#This Row],[PRECIO]]*EmpresaUsa[[#This Row],[CANTIDADSOLICITADA]]</f>
        <v>404.56</v>
      </c>
      <c r="J1528" t="s">
        <v>201</v>
      </c>
      <c r="K1528" t="s">
        <v>214</v>
      </c>
    </row>
    <row r="1529" spans="1:11" x14ac:dyDescent="0.35">
      <c r="A1529">
        <v>10832</v>
      </c>
      <c r="B1529" t="s">
        <v>73</v>
      </c>
      <c r="C1529" s="1">
        <v>35809</v>
      </c>
      <c r="D1529" t="s">
        <v>150</v>
      </c>
      <c r="E1529" t="s">
        <v>12</v>
      </c>
      <c r="F1529" t="s">
        <v>115</v>
      </c>
      <c r="G1529">
        <v>43.225000000000001</v>
      </c>
      <c r="H1529">
        <v>3</v>
      </c>
      <c r="I1529">
        <f>EmpresaUsa[[#This Row],[PRECIO]]*EmpresaUsa[[#This Row],[CANTIDADSOLICITADA]]</f>
        <v>129.67500000000001</v>
      </c>
      <c r="J1529" t="s">
        <v>201</v>
      </c>
      <c r="K1529" t="s">
        <v>215</v>
      </c>
    </row>
    <row r="1530" spans="1:11" x14ac:dyDescent="0.35">
      <c r="A1530">
        <v>10833</v>
      </c>
      <c r="B1530" t="s">
        <v>15</v>
      </c>
      <c r="C1530" s="1">
        <v>35810</v>
      </c>
      <c r="D1530" t="s">
        <v>62</v>
      </c>
      <c r="E1530" t="s">
        <v>17</v>
      </c>
      <c r="F1530" t="s">
        <v>69</v>
      </c>
      <c r="G1530">
        <v>39</v>
      </c>
      <c r="H1530">
        <v>20</v>
      </c>
      <c r="I1530">
        <f>EmpresaUsa[[#This Row],[PRECIO]]*EmpresaUsa[[#This Row],[CANTIDADSOLICITADA]]</f>
        <v>780</v>
      </c>
      <c r="J1530" t="s">
        <v>194</v>
      </c>
      <c r="K1530" t="s">
        <v>216</v>
      </c>
    </row>
    <row r="1531" spans="1:11" x14ac:dyDescent="0.35">
      <c r="A1531">
        <v>10833</v>
      </c>
      <c r="B1531" t="s">
        <v>15</v>
      </c>
      <c r="C1531" s="1">
        <v>35810</v>
      </c>
      <c r="D1531" t="s">
        <v>62</v>
      </c>
      <c r="E1531" t="s">
        <v>10</v>
      </c>
      <c r="F1531" t="s">
        <v>35</v>
      </c>
      <c r="G1531">
        <v>16.25</v>
      </c>
      <c r="H1531">
        <v>9</v>
      </c>
      <c r="I1531">
        <f>EmpresaUsa[[#This Row],[PRECIO]]*EmpresaUsa[[#This Row],[CANTIDADSOLICITADA]]</f>
        <v>146.25</v>
      </c>
      <c r="J1531" t="s">
        <v>199</v>
      </c>
      <c r="K1531" t="s">
        <v>217</v>
      </c>
    </row>
    <row r="1532" spans="1:11" x14ac:dyDescent="0.35">
      <c r="A1532">
        <v>10833</v>
      </c>
      <c r="B1532" t="s">
        <v>15</v>
      </c>
      <c r="C1532" s="1">
        <v>35810</v>
      </c>
      <c r="D1532" t="s">
        <v>62</v>
      </c>
      <c r="E1532" t="s">
        <v>41</v>
      </c>
      <c r="F1532" t="s">
        <v>51</v>
      </c>
      <c r="G1532">
        <v>42.64</v>
      </c>
      <c r="H1532">
        <v>9</v>
      </c>
      <c r="I1532">
        <f>EmpresaUsa[[#This Row],[PRECIO]]*EmpresaUsa[[#This Row],[CANTIDADSOLICITADA]]</f>
        <v>383.76</v>
      </c>
      <c r="J1532" t="s">
        <v>194</v>
      </c>
      <c r="K1532" t="s">
        <v>218</v>
      </c>
    </row>
    <row r="1533" spans="1:11" x14ac:dyDescent="0.35">
      <c r="A1533">
        <v>10834</v>
      </c>
      <c r="B1533" t="s">
        <v>55</v>
      </c>
      <c r="C1533" s="1">
        <v>35810</v>
      </c>
      <c r="D1533" t="s">
        <v>117</v>
      </c>
      <c r="E1533" t="s">
        <v>41</v>
      </c>
      <c r="F1533" t="s">
        <v>82</v>
      </c>
      <c r="G1533">
        <v>160.92699999999999</v>
      </c>
      <c r="H1533">
        <v>8</v>
      </c>
      <c r="I1533">
        <f>EmpresaUsa[[#This Row],[PRECIO]]*EmpresaUsa[[#This Row],[CANTIDADSOLICITADA]]</f>
        <v>1287.4159999999999</v>
      </c>
      <c r="J1533" t="s">
        <v>196</v>
      </c>
      <c r="K1533" t="s">
        <v>219</v>
      </c>
    </row>
    <row r="1534" spans="1:11" x14ac:dyDescent="0.35">
      <c r="A1534">
        <v>10834</v>
      </c>
      <c r="B1534" t="s">
        <v>55</v>
      </c>
      <c r="C1534" s="1">
        <v>35810</v>
      </c>
      <c r="D1534" t="s">
        <v>117</v>
      </c>
      <c r="E1534" t="s">
        <v>22</v>
      </c>
      <c r="F1534" t="s">
        <v>71</v>
      </c>
      <c r="G1534">
        <v>33.656999999999996</v>
      </c>
      <c r="H1534">
        <v>20</v>
      </c>
      <c r="I1534">
        <f>EmpresaUsa[[#This Row],[PRECIO]]*EmpresaUsa[[#This Row],[CANTIDADSOLICITADA]]</f>
        <v>673.13999999999987</v>
      </c>
      <c r="J1534" t="s">
        <v>196</v>
      </c>
      <c r="K1534" t="s">
        <v>220</v>
      </c>
    </row>
    <row r="1535" spans="1:11" x14ac:dyDescent="0.35">
      <c r="A1535">
        <v>10835</v>
      </c>
      <c r="B1535" t="s">
        <v>55</v>
      </c>
      <c r="C1535" s="1">
        <v>35810</v>
      </c>
      <c r="D1535" t="s">
        <v>187</v>
      </c>
      <c r="E1535" t="s">
        <v>10</v>
      </c>
      <c r="F1535" t="s">
        <v>49</v>
      </c>
      <c r="G1535">
        <v>71.5</v>
      </c>
      <c r="H1535">
        <v>15</v>
      </c>
      <c r="I1535">
        <f>EmpresaUsa[[#This Row],[PRECIO]]*EmpresaUsa[[#This Row],[CANTIDADSOLICITADA]]</f>
        <v>1072.5</v>
      </c>
      <c r="J1535" t="s">
        <v>199</v>
      </c>
      <c r="K1535" t="s">
        <v>221</v>
      </c>
    </row>
    <row r="1536" spans="1:11" x14ac:dyDescent="0.35">
      <c r="A1536">
        <v>10835</v>
      </c>
      <c r="B1536" t="s">
        <v>55</v>
      </c>
      <c r="C1536" s="1">
        <v>35810</v>
      </c>
      <c r="D1536" t="s">
        <v>187</v>
      </c>
      <c r="E1536" t="s">
        <v>24</v>
      </c>
      <c r="F1536" t="s">
        <v>52</v>
      </c>
      <c r="G1536">
        <v>16.899999999999999</v>
      </c>
      <c r="H1536">
        <v>2</v>
      </c>
      <c r="I1536">
        <f>EmpresaUsa[[#This Row],[PRECIO]]*EmpresaUsa[[#This Row],[CANTIDADSOLICITADA]]</f>
        <v>33.799999999999997</v>
      </c>
      <c r="J1536" t="s">
        <v>196</v>
      </c>
      <c r="K1536" t="s">
        <v>222</v>
      </c>
    </row>
    <row r="1537" spans="1:11" x14ac:dyDescent="0.35">
      <c r="A1537">
        <v>10836</v>
      </c>
      <c r="B1537" t="s">
        <v>112</v>
      </c>
      <c r="C1537" s="1">
        <v>35811</v>
      </c>
      <c r="D1537" t="s">
        <v>56</v>
      </c>
      <c r="E1537" t="s">
        <v>12</v>
      </c>
      <c r="F1537" t="s">
        <v>28</v>
      </c>
      <c r="G1537">
        <v>27.3</v>
      </c>
      <c r="H1537">
        <v>52</v>
      </c>
      <c r="I1537">
        <f>EmpresaUsa[[#This Row],[PRECIO]]*EmpresaUsa[[#This Row],[CANTIDADSOLICITADA]]</f>
        <v>1419.6000000000001</v>
      </c>
      <c r="J1537" t="s">
        <v>209</v>
      </c>
      <c r="K1537" t="s">
        <v>223</v>
      </c>
    </row>
    <row r="1538" spans="1:11" x14ac:dyDescent="0.35">
      <c r="A1538">
        <v>10836</v>
      </c>
      <c r="B1538" t="s">
        <v>112</v>
      </c>
      <c r="C1538" s="1">
        <v>35811</v>
      </c>
      <c r="D1538" t="s">
        <v>56</v>
      </c>
      <c r="E1538" t="s">
        <v>36</v>
      </c>
      <c r="F1538" t="s">
        <v>66</v>
      </c>
      <c r="G1538">
        <v>23.4</v>
      </c>
      <c r="H1538">
        <v>6</v>
      </c>
      <c r="I1538">
        <f>EmpresaUsa[[#This Row],[PRECIO]]*EmpresaUsa[[#This Row],[CANTIDADSOLICITADA]]</f>
        <v>140.39999999999998</v>
      </c>
      <c r="J1538" t="s">
        <v>201</v>
      </c>
      <c r="K1538" t="s">
        <v>224</v>
      </c>
    </row>
    <row r="1539" spans="1:11" x14ac:dyDescent="0.35">
      <c r="A1539">
        <v>10836</v>
      </c>
      <c r="B1539" t="s">
        <v>112</v>
      </c>
      <c r="C1539" s="1">
        <v>35811</v>
      </c>
      <c r="D1539" t="s">
        <v>56</v>
      </c>
      <c r="E1539" t="s">
        <v>12</v>
      </c>
      <c r="F1539" t="s">
        <v>29</v>
      </c>
      <c r="G1539">
        <v>25.35</v>
      </c>
      <c r="H1539">
        <v>24</v>
      </c>
      <c r="I1539">
        <f>EmpresaUsa[[#This Row],[PRECIO]]*EmpresaUsa[[#This Row],[CANTIDADSOLICITADA]]</f>
        <v>608.40000000000009</v>
      </c>
      <c r="J1539" t="s">
        <v>199</v>
      </c>
      <c r="K1539" t="s">
        <v>225</v>
      </c>
    </row>
    <row r="1540" spans="1:11" x14ac:dyDescent="0.35">
      <c r="A1540">
        <v>10836</v>
      </c>
      <c r="B1540" t="s">
        <v>112</v>
      </c>
      <c r="C1540" s="1">
        <v>35811</v>
      </c>
      <c r="D1540" t="s">
        <v>56</v>
      </c>
      <c r="E1540" t="s">
        <v>10</v>
      </c>
      <c r="F1540" t="s">
        <v>34</v>
      </c>
      <c r="G1540">
        <v>44.2</v>
      </c>
      <c r="H1540">
        <v>60</v>
      </c>
      <c r="I1540">
        <f>EmpresaUsa[[#This Row],[PRECIO]]*EmpresaUsa[[#This Row],[CANTIDADSOLICITADA]]</f>
        <v>2652</v>
      </c>
      <c r="J1540" t="s">
        <v>194</v>
      </c>
      <c r="K1540" t="s">
        <v>226</v>
      </c>
    </row>
    <row r="1541" spans="1:11" x14ac:dyDescent="0.35">
      <c r="A1541">
        <v>10836</v>
      </c>
      <c r="B1541" t="s">
        <v>112</v>
      </c>
      <c r="C1541" s="1">
        <v>35811</v>
      </c>
      <c r="D1541" t="s">
        <v>56</v>
      </c>
      <c r="E1541" t="s">
        <v>12</v>
      </c>
      <c r="F1541" t="s">
        <v>115</v>
      </c>
      <c r="G1541">
        <v>43.225000000000001</v>
      </c>
      <c r="H1541">
        <v>30</v>
      </c>
      <c r="I1541">
        <f>EmpresaUsa[[#This Row],[PRECIO]]*EmpresaUsa[[#This Row],[CANTIDADSOLICITADA]]</f>
        <v>1296.75</v>
      </c>
      <c r="J1541" t="s">
        <v>194</v>
      </c>
      <c r="K1541" t="s">
        <v>195</v>
      </c>
    </row>
    <row r="1542" spans="1:11" x14ac:dyDescent="0.35">
      <c r="A1542">
        <v>10837</v>
      </c>
      <c r="B1542" t="s">
        <v>44</v>
      </c>
      <c r="C1542" s="1">
        <v>35811</v>
      </c>
      <c r="D1542" t="s">
        <v>94</v>
      </c>
      <c r="E1542" t="s">
        <v>22</v>
      </c>
      <c r="F1542" t="s">
        <v>91</v>
      </c>
      <c r="G1542">
        <v>7.8</v>
      </c>
      <c r="H1542">
        <v>6</v>
      </c>
      <c r="I1542">
        <f>EmpresaUsa[[#This Row],[PRECIO]]*EmpresaUsa[[#This Row],[CANTIDADSOLICITADA]]</f>
        <v>46.8</v>
      </c>
      <c r="J1542" t="s">
        <v>196</v>
      </c>
      <c r="K1542" t="s">
        <v>197</v>
      </c>
    </row>
    <row r="1543" spans="1:11" x14ac:dyDescent="0.35">
      <c r="A1543">
        <v>10837</v>
      </c>
      <c r="B1543" t="s">
        <v>44</v>
      </c>
      <c r="C1543" s="1">
        <v>35811</v>
      </c>
      <c r="D1543" t="s">
        <v>94</v>
      </c>
      <c r="E1543" t="s">
        <v>22</v>
      </c>
      <c r="F1543" t="s">
        <v>79</v>
      </c>
      <c r="G1543">
        <v>23.92</v>
      </c>
      <c r="H1543">
        <v>25</v>
      </c>
      <c r="I1543">
        <f>EmpresaUsa[[#This Row],[PRECIO]]*EmpresaUsa[[#This Row],[CANTIDADSOLICITADA]]</f>
        <v>598</v>
      </c>
      <c r="J1543" t="s">
        <v>196</v>
      </c>
      <c r="K1543" t="s">
        <v>198</v>
      </c>
    </row>
    <row r="1544" spans="1:11" x14ac:dyDescent="0.35">
      <c r="A1544">
        <v>10837</v>
      </c>
      <c r="B1544" t="s">
        <v>44</v>
      </c>
      <c r="C1544" s="1">
        <v>35811</v>
      </c>
      <c r="D1544" t="s">
        <v>94</v>
      </c>
      <c r="E1544" t="s">
        <v>31</v>
      </c>
      <c r="F1544" t="s">
        <v>144</v>
      </c>
      <c r="G1544">
        <v>12.35</v>
      </c>
      <c r="H1544">
        <v>40</v>
      </c>
      <c r="I1544">
        <f>EmpresaUsa[[#This Row],[PRECIO]]*EmpresaUsa[[#This Row],[CANTIDADSOLICITADA]]</f>
        <v>494</v>
      </c>
      <c r="J1544" t="s">
        <v>199</v>
      </c>
      <c r="K1544" t="s">
        <v>200</v>
      </c>
    </row>
    <row r="1545" spans="1:11" x14ac:dyDescent="0.35">
      <c r="A1545">
        <v>10837</v>
      </c>
      <c r="B1545" t="s">
        <v>44</v>
      </c>
      <c r="C1545" s="1">
        <v>35811</v>
      </c>
      <c r="D1545" t="s">
        <v>94</v>
      </c>
      <c r="E1545" t="s">
        <v>36</v>
      </c>
      <c r="F1545" t="s">
        <v>80</v>
      </c>
      <c r="G1545">
        <v>23.4</v>
      </c>
      <c r="H1545">
        <v>21</v>
      </c>
      <c r="I1545">
        <f>EmpresaUsa[[#This Row],[PRECIO]]*EmpresaUsa[[#This Row],[CANTIDADSOLICITADA]]</f>
        <v>491.4</v>
      </c>
      <c r="J1545" t="s">
        <v>201</v>
      </c>
      <c r="K1545" t="s">
        <v>202</v>
      </c>
    </row>
    <row r="1546" spans="1:11" x14ac:dyDescent="0.35">
      <c r="A1546">
        <v>10838</v>
      </c>
      <c r="B1546" t="s">
        <v>26</v>
      </c>
      <c r="C1546" s="1">
        <v>35814</v>
      </c>
      <c r="D1546" t="s">
        <v>167</v>
      </c>
      <c r="E1546" t="s">
        <v>36</v>
      </c>
      <c r="F1546" t="s">
        <v>105</v>
      </c>
      <c r="G1546">
        <v>23.4</v>
      </c>
      <c r="H1546">
        <v>4</v>
      </c>
      <c r="I1546">
        <f>EmpresaUsa[[#This Row],[PRECIO]]*EmpresaUsa[[#This Row],[CANTIDADSOLICITADA]]</f>
        <v>93.6</v>
      </c>
      <c r="J1546" t="s">
        <v>196</v>
      </c>
      <c r="K1546" t="s">
        <v>203</v>
      </c>
    </row>
    <row r="1547" spans="1:11" x14ac:dyDescent="0.35">
      <c r="A1547">
        <v>10838</v>
      </c>
      <c r="B1547" t="s">
        <v>26</v>
      </c>
      <c r="C1547" s="1">
        <v>35814</v>
      </c>
      <c r="D1547" t="s">
        <v>167</v>
      </c>
      <c r="E1547" t="s">
        <v>22</v>
      </c>
      <c r="F1547" t="s">
        <v>118</v>
      </c>
      <c r="G1547">
        <v>81.25</v>
      </c>
      <c r="H1547">
        <v>25</v>
      </c>
      <c r="I1547">
        <f>EmpresaUsa[[#This Row],[PRECIO]]*EmpresaUsa[[#This Row],[CANTIDADSOLICITADA]]</f>
        <v>2031.25</v>
      </c>
      <c r="J1547" t="s">
        <v>204</v>
      </c>
      <c r="K1547" t="s">
        <v>205</v>
      </c>
    </row>
    <row r="1548" spans="1:11" x14ac:dyDescent="0.35">
      <c r="A1548">
        <v>10838</v>
      </c>
      <c r="B1548" t="s">
        <v>26</v>
      </c>
      <c r="C1548" s="1">
        <v>35814</v>
      </c>
      <c r="D1548" t="s">
        <v>167</v>
      </c>
      <c r="E1548" t="s">
        <v>22</v>
      </c>
      <c r="F1548" t="s">
        <v>48</v>
      </c>
      <c r="G1548">
        <v>24.7</v>
      </c>
      <c r="H1548">
        <v>50</v>
      </c>
      <c r="I1548">
        <f>EmpresaUsa[[#This Row],[PRECIO]]*EmpresaUsa[[#This Row],[CANTIDADSOLICITADA]]</f>
        <v>1235</v>
      </c>
      <c r="J1548" t="s">
        <v>196</v>
      </c>
      <c r="K1548" t="s">
        <v>206</v>
      </c>
    </row>
    <row r="1549" spans="1:11" x14ac:dyDescent="0.35">
      <c r="A1549">
        <v>10839</v>
      </c>
      <c r="B1549" t="s">
        <v>26</v>
      </c>
      <c r="C1549" s="1">
        <v>35814</v>
      </c>
      <c r="D1549" t="s">
        <v>117</v>
      </c>
      <c r="E1549" t="s">
        <v>22</v>
      </c>
      <c r="F1549" t="s">
        <v>131</v>
      </c>
      <c r="G1549">
        <v>17.225000000000001</v>
      </c>
      <c r="H1549">
        <v>30</v>
      </c>
      <c r="I1549">
        <f>EmpresaUsa[[#This Row],[PRECIO]]*EmpresaUsa[[#This Row],[CANTIDADSOLICITADA]]</f>
        <v>516.75</v>
      </c>
      <c r="J1549" t="s">
        <v>196</v>
      </c>
      <c r="K1549" t="s">
        <v>207</v>
      </c>
    </row>
    <row r="1550" spans="1:11" x14ac:dyDescent="0.35">
      <c r="A1550">
        <v>10839</v>
      </c>
      <c r="B1550" t="s">
        <v>26</v>
      </c>
      <c r="C1550" s="1">
        <v>35814</v>
      </c>
      <c r="D1550" t="s">
        <v>117</v>
      </c>
      <c r="E1550" t="s">
        <v>10</v>
      </c>
      <c r="F1550" t="s">
        <v>14</v>
      </c>
      <c r="G1550">
        <v>45.24</v>
      </c>
      <c r="H1550">
        <v>15</v>
      </c>
      <c r="I1550">
        <f>EmpresaUsa[[#This Row],[PRECIO]]*EmpresaUsa[[#This Row],[CANTIDADSOLICITADA]]</f>
        <v>678.6</v>
      </c>
      <c r="J1550" t="s">
        <v>201</v>
      </c>
      <c r="K1550" t="s">
        <v>208</v>
      </c>
    </row>
    <row r="1551" spans="1:11" x14ac:dyDescent="0.35">
      <c r="A1551">
        <v>10840</v>
      </c>
      <c r="B1551" t="s">
        <v>20</v>
      </c>
      <c r="C1551" s="1">
        <v>35814</v>
      </c>
      <c r="D1551" t="s">
        <v>167</v>
      </c>
      <c r="E1551" t="s">
        <v>31</v>
      </c>
      <c r="F1551" t="s">
        <v>136</v>
      </c>
      <c r="G1551">
        <v>18.2</v>
      </c>
      <c r="H1551">
        <v>6</v>
      </c>
      <c r="I1551">
        <f>EmpresaUsa[[#This Row],[PRECIO]]*EmpresaUsa[[#This Row],[CANTIDADSOLICITADA]]</f>
        <v>109.19999999999999</v>
      </c>
      <c r="J1551" t="s">
        <v>209</v>
      </c>
      <c r="K1551" t="s">
        <v>210</v>
      </c>
    </row>
    <row r="1552" spans="1:11" x14ac:dyDescent="0.35">
      <c r="A1552">
        <v>10840</v>
      </c>
      <c r="B1552" t="s">
        <v>20</v>
      </c>
      <c r="C1552" s="1">
        <v>35814</v>
      </c>
      <c r="D1552" t="s">
        <v>167</v>
      </c>
      <c r="E1552" t="s">
        <v>36</v>
      </c>
      <c r="F1552" t="s">
        <v>37</v>
      </c>
      <c r="G1552">
        <v>23.4</v>
      </c>
      <c r="H1552">
        <v>10</v>
      </c>
      <c r="I1552">
        <f>EmpresaUsa[[#This Row],[PRECIO]]*EmpresaUsa[[#This Row],[CANTIDADSOLICITADA]]</f>
        <v>234</v>
      </c>
      <c r="J1552" t="s">
        <v>204</v>
      </c>
      <c r="K1552" t="s">
        <v>211</v>
      </c>
    </row>
    <row r="1553" spans="1:11" x14ac:dyDescent="0.35">
      <c r="A1553">
        <v>10841</v>
      </c>
      <c r="B1553" t="s">
        <v>8</v>
      </c>
      <c r="C1553" s="1">
        <v>35815</v>
      </c>
      <c r="D1553" t="s">
        <v>30</v>
      </c>
      <c r="E1553" t="s">
        <v>22</v>
      </c>
      <c r="F1553" t="s">
        <v>87</v>
      </c>
      <c r="G1553">
        <v>40.299999999999997</v>
      </c>
      <c r="H1553">
        <v>16</v>
      </c>
      <c r="I1553">
        <f>EmpresaUsa[[#This Row],[PRECIO]]*EmpresaUsa[[#This Row],[CANTIDADSOLICITADA]]</f>
        <v>644.79999999999995</v>
      </c>
      <c r="J1553" t="s">
        <v>204</v>
      </c>
      <c r="K1553" t="s">
        <v>212</v>
      </c>
    </row>
    <row r="1554" spans="1:11" x14ac:dyDescent="0.35">
      <c r="A1554">
        <v>10841</v>
      </c>
      <c r="B1554" t="s">
        <v>8</v>
      </c>
      <c r="C1554" s="1">
        <v>35815</v>
      </c>
      <c r="D1554" t="s">
        <v>30</v>
      </c>
      <c r="E1554" t="s">
        <v>12</v>
      </c>
      <c r="F1554" t="s">
        <v>70</v>
      </c>
      <c r="G1554">
        <v>49.4</v>
      </c>
      <c r="H1554">
        <v>30</v>
      </c>
      <c r="I1554">
        <f>EmpresaUsa[[#This Row],[PRECIO]]*EmpresaUsa[[#This Row],[CANTIDADSOLICITADA]]</f>
        <v>1482</v>
      </c>
      <c r="J1554" t="s">
        <v>196</v>
      </c>
      <c r="K1554" t="s">
        <v>213</v>
      </c>
    </row>
    <row r="1555" spans="1:11" x14ac:dyDescent="0.35">
      <c r="A1555">
        <v>10841</v>
      </c>
      <c r="B1555" t="s">
        <v>8</v>
      </c>
      <c r="C1555" s="1">
        <v>35815</v>
      </c>
      <c r="D1555" t="s">
        <v>30</v>
      </c>
      <c r="E1555" t="s">
        <v>10</v>
      </c>
      <c r="F1555" t="s">
        <v>49</v>
      </c>
      <c r="G1555">
        <v>71.5</v>
      </c>
      <c r="H1555">
        <v>50</v>
      </c>
      <c r="I1555">
        <f>EmpresaUsa[[#This Row],[PRECIO]]*EmpresaUsa[[#This Row],[CANTIDADSOLICITADA]]</f>
        <v>3575</v>
      </c>
      <c r="J1555" t="s">
        <v>201</v>
      </c>
      <c r="K1555" t="s">
        <v>214</v>
      </c>
    </row>
    <row r="1556" spans="1:11" x14ac:dyDescent="0.35">
      <c r="A1556">
        <v>10841</v>
      </c>
      <c r="B1556" t="s">
        <v>8</v>
      </c>
      <c r="C1556" s="1">
        <v>35815</v>
      </c>
      <c r="D1556" t="s">
        <v>30</v>
      </c>
      <c r="E1556" t="s">
        <v>24</v>
      </c>
      <c r="F1556" t="s">
        <v>52</v>
      </c>
      <c r="G1556">
        <v>16.899999999999999</v>
      </c>
      <c r="H1556">
        <v>15</v>
      </c>
      <c r="I1556">
        <f>EmpresaUsa[[#This Row],[PRECIO]]*EmpresaUsa[[#This Row],[CANTIDADSOLICITADA]]</f>
        <v>253.49999999999997</v>
      </c>
      <c r="J1556" t="s">
        <v>201</v>
      </c>
      <c r="K1556" t="s">
        <v>215</v>
      </c>
    </row>
    <row r="1557" spans="1:11" x14ac:dyDescent="0.35">
      <c r="A1557">
        <v>10842</v>
      </c>
      <c r="B1557" t="s">
        <v>55</v>
      </c>
      <c r="C1557" s="1">
        <v>35815</v>
      </c>
      <c r="D1557" t="s">
        <v>90</v>
      </c>
      <c r="E1557" t="s">
        <v>10</v>
      </c>
      <c r="F1557" t="s">
        <v>11</v>
      </c>
      <c r="G1557">
        <v>27.3</v>
      </c>
      <c r="H1557">
        <v>15</v>
      </c>
      <c r="I1557">
        <f>EmpresaUsa[[#This Row],[PRECIO]]*EmpresaUsa[[#This Row],[CANTIDADSOLICITADA]]</f>
        <v>409.5</v>
      </c>
      <c r="J1557" t="s">
        <v>194</v>
      </c>
      <c r="K1557" t="s">
        <v>216</v>
      </c>
    </row>
    <row r="1558" spans="1:11" x14ac:dyDescent="0.35">
      <c r="A1558">
        <v>10842</v>
      </c>
      <c r="B1558" t="s">
        <v>55</v>
      </c>
      <c r="C1558" s="1">
        <v>35815</v>
      </c>
      <c r="D1558" t="s">
        <v>90</v>
      </c>
      <c r="E1558" t="s">
        <v>36</v>
      </c>
      <c r="F1558" t="s">
        <v>84</v>
      </c>
      <c r="G1558">
        <v>59.8</v>
      </c>
      <c r="H1558">
        <v>5</v>
      </c>
      <c r="I1558">
        <f>EmpresaUsa[[#This Row],[PRECIO]]*EmpresaUsa[[#This Row],[CANTIDADSOLICITADA]]</f>
        <v>299</v>
      </c>
      <c r="J1558" t="s">
        <v>199</v>
      </c>
      <c r="K1558" t="s">
        <v>217</v>
      </c>
    </row>
    <row r="1559" spans="1:11" x14ac:dyDescent="0.35">
      <c r="A1559">
        <v>10842</v>
      </c>
      <c r="B1559" t="s">
        <v>55</v>
      </c>
      <c r="C1559" s="1">
        <v>35815</v>
      </c>
      <c r="D1559" t="s">
        <v>90</v>
      </c>
      <c r="E1559" t="s">
        <v>31</v>
      </c>
      <c r="F1559" t="s">
        <v>111</v>
      </c>
      <c r="G1559">
        <v>16.25</v>
      </c>
      <c r="H1559">
        <v>20</v>
      </c>
      <c r="I1559">
        <f>EmpresaUsa[[#This Row],[PRECIO]]*EmpresaUsa[[#This Row],[CANTIDADSOLICITADA]]</f>
        <v>325</v>
      </c>
      <c r="J1559" t="s">
        <v>194</v>
      </c>
      <c r="K1559" t="s">
        <v>218</v>
      </c>
    </row>
    <row r="1560" spans="1:11" x14ac:dyDescent="0.35">
      <c r="A1560">
        <v>10842</v>
      </c>
      <c r="B1560" t="s">
        <v>55</v>
      </c>
      <c r="C1560" s="1">
        <v>35815</v>
      </c>
      <c r="D1560" t="s">
        <v>90</v>
      </c>
      <c r="E1560" t="s">
        <v>36</v>
      </c>
      <c r="F1560" t="s">
        <v>64</v>
      </c>
      <c r="G1560">
        <v>19.5</v>
      </c>
      <c r="H1560">
        <v>12</v>
      </c>
      <c r="I1560">
        <f>EmpresaUsa[[#This Row],[PRECIO]]*EmpresaUsa[[#This Row],[CANTIDADSOLICITADA]]</f>
        <v>234</v>
      </c>
      <c r="J1560" t="s">
        <v>196</v>
      </c>
      <c r="K1560" t="s">
        <v>219</v>
      </c>
    </row>
    <row r="1561" spans="1:11" x14ac:dyDescent="0.35">
      <c r="A1561">
        <v>10843</v>
      </c>
      <c r="B1561" t="s">
        <v>20</v>
      </c>
      <c r="C1561" s="1">
        <v>35816</v>
      </c>
      <c r="D1561" t="s">
        <v>27</v>
      </c>
      <c r="E1561" t="s">
        <v>17</v>
      </c>
      <c r="F1561" t="s">
        <v>19</v>
      </c>
      <c r="G1561">
        <v>68.900000000000006</v>
      </c>
      <c r="H1561">
        <v>4</v>
      </c>
      <c r="I1561">
        <f>EmpresaUsa[[#This Row],[PRECIO]]*EmpresaUsa[[#This Row],[CANTIDADSOLICITADA]]</f>
        <v>275.60000000000002</v>
      </c>
      <c r="J1561" t="s">
        <v>196</v>
      </c>
      <c r="K1561" t="s">
        <v>220</v>
      </c>
    </row>
    <row r="1562" spans="1:11" x14ac:dyDescent="0.35">
      <c r="A1562">
        <v>10844</v>
      </c>
      <c r="B1562" t="s">
        <v>67</v>
      </c>
      <c r="C1562" s="1">
        <v>35816</v>
      </c>
      <c r="D1562" t="s">
        <v>152</v>
      </c>
      <c r="E1562" t="s">
        <v>12</v>
      </c>
      <c r="F1562" t="s">
        <v>28</v>
      </c>
      <c r="G1562">
        <v>27.3</v>
      </c>
      <c r="H1562">
        <v>35</v>
      </c>
      <c r="I1562">
        <f>EmpresaUsa[[#This Row],[PRECIO]]*EmpresaUsa[[#This Row],[CANTIDADSOLICITADA]]</f>
        <v>955.5</v>
      </c>
      <c r="J1562" t="s">
        <v>199</v>
      </c>
      <c r="K1562" t="s">
        <v>221</v>
      </c>
    </row>
    <row r="1563" spans="1:11" x14ac:dyDescent="0.35">
      <c r="A1563">
        <v>10845</v>
      </c>
      <c r="B1563" t="s">
        <v>67</v>
      </c>
      <c r="C1563" s="1">
        <v>35816</v>
      </c>
      <c r="D1563" t="s">
        <v>86</v>
      </c>
      <c r="E1563" t="s">
        <v>12</v>
      </c>
      <c r="F1563" t="s">
        <v>146</v>
      </c>
      <c r="G1563">
        <v>11.7</v>
      </c>
      <c r="H1563">
        <v>70</v>
      </c>
      <c r="I1563">
        <f>EmpresaUsa[[#This Row],[PRECIO]]*EmpresaUsa[[#This Row],[CANTIDADSOLICITADA]]</f>
        <v>819</v>
      </c>
      <c r="J1563" t="s">
        <v>196</v>
      </c>
      <c r="K1563" t="s">
        <v>222</v>
      </c>
    </row>
    <row r="1564" spans="1:11" x14ac:dyDescent="0.35">
      <c r="A1564">
        <v>10845</v>
      </c>
      <c r="B1564" t="s">
        <v>67</v>
      </c>
      <c r="C1564" s="1">
        <v>35816</v>
      </c>
      <c r="D1564" t="s">
        <v>86</v>
      </c>
      <c r="E1564" t="s">
        <v>36</v>
      </c>
      <c r="F1564" t="s">
        <v>66</v>
      </c>
      <c r="G1564">
        <v>23.4</v>
      </c>
      <c r="H1564">
        <v>25</v>
      </c>
      <c r="I1564">
        <f>EmpresaUsa[[#This Row],[PRECIO]]*EmpresaUsa[[#This Row],[CANTIDADSOLICITADA]]</f>
        <v>585</v>
      </c>
      <c r="J1564" t="s">
        <v>209</v>
      </c>
      <c r="K1564" t="s">
        <v>223</v>
      </c>
    </row>
    <row r="1565" spans="1:11" x14ac:dyDescent="0.35">
      <c r="A1565">
        <v>10845</v>
      </c>
      <c r="B1565" t="s">
        <v>67</v>
      </c>
      <c r="C1565" s="1">
        <v>35816</v>
      </c>
      <c r="D1565" t="s">
        <v>86</v>
      </c>
      <c r="E1565" t="s">
        <v>12</v>
      </c>
      <c r="F1565" t="s">
        <v>13</v>
      </c>
      <c r="G1565">
        <v>18.2</v>
      </c>
      <c r="H1565">
        <v>42</v>
      </c>
      <c r="I1565">
        <f>EmpresaUsa[[#This Row],[PRECIO]]*EmpresaUsa[[#This Row],[CANTIDADSOLICITADA]]</f>
        <v>764.4</v>
      </c>
      <c r="J1565" t="s">
        <v>201</v>
      </c>
      <c r="K1565" t="s">
        <v>224</v>
      </c>
    </row>
    <row r="1566" spans="1:11" x14ac:dyDescent="0.35">
      <c r="A1566">
        <v>10845</v>
      </c>
      <c r="B1566" t="s">
        <v>67</v>
      </c>
      <c r="C1566" s="1">
        <v>35816</v>
      </c>
      <c r="D1566" t="s">
        <v>86</v>
      </c>
      <c r="E1566" t="s">
        <v>22</v>
      </c>
      <c r="F1566" t="s">
        <v>131</v>
      </c>
      <c r="G1566">
        <v>17.225000000000001</v>
      </c>
      <c r="H1566">
        <v>60</v>
      </c>
      <c r="I1566">
        <f>EmpresaUsa[[#This Row],[PRECIO]]*EmpresaUsa[[#This Row],[CANTIDADSOLICITADA]]</f>
        <v>1033.5</v>
      </c>
      <c r="J1566" t="s">
        <v>199</v>
      </c>
      <c r="K1566" t="s">
        <v>225</v>
      </c>
    </row>
    <row r="1567" spans="1:11" x14ac:dyDescent="0.35">
      <c r="A1567">
        <v>10845</v>
      </c>
      <c r="B1567" t="s">
        <v>67</v>
      </c>
      <c r="C1567" s="1">
        <v>35816</v>
      </c>
      <c r="D1567" t="s">
        <v>86</v>
      </c>
      <c r="E1567" t="s">
        <v>12</v>
      </c>
      <c r="F1567" t="s">
        <v>115</v>
      </c>
      <c r="G1567">
        <v>43.225000000000001</v>
      </c>
      <c r="H1567">
        <v>48</v>
      </c>
      <c r="I1567">
        <f>EmpresaUsa[[#This Row],[PRECIO]]*EmpresaUsa[[#This Row],[CANTIDADSOLICITADA]]</f>
        <v>2074.8000000000002</v>
      </c>
      <c r="J1567" t="s">
        <v>194</v>
      </c>
      <c r="K1567" t="s">
        <v>226</v>
      </c>
    </row>
    <row r="1568" spans="1:11" x14ac:dyDescent="0.35">
      <c r="A1568">
        <v>10846</v>
      </c>
      <c r="B1568" t="s">
        <v>73</v>
      </c>
      <c r="C1568" s="1">
        <v>35817</v>
      </c>
      <c r="D1568" t="s">
        <v>30</v>
      </c>
      <c r="E1568" t="s">
        <v>24</v>
      </c>
      <c r="F1568" t="s">
        <v>127</v>
      </c>
      <c r="G1568">
        <v>28.6</v>
      </c>
      <c r="H1568">
        <v>21</v>
      </c>
      <c r="I1568">
        <f>EmpresaUsa[[#This Row],[PRECIO]]*EmpresaUsa[[#This Row],[CANTIDADSOLICITADA]]</f>
        <v>600.6</v>
      </c>
      <c r="J1568" t="s">
        <v>194</v>
      </c>
      <c r="K1568" t="s">
        <v>195</v>
      </c>
    </row>
    <row r="1569" spans="1:11" x14ac:dyDescent="0.35">
      <c r="A1569">
        <v>10846</v>
      </c>
      <c r="B1569" t="s">
        <v>73</v>
      </c>
      <c r="C1569" s="1">
        <v>35817</v>
      </c>
      <c r="D1569" t="s">
        <v>30</v>
      </c>
      <c r="E1569" t="s">
        <v>36</v>
      </c>
      <c r="F1569" t="s">
        <v>64</v>
      </c>
      <c r="G1569">
        <v>19.5</v>
      </c>
      <c r="H1569">
        <v>30</v>
      </c>
      <c r="I1569">
        <f>EmpresaUsa[[#This Row],[PRECIO]]*EmpresaUsa[[#This Row],[CANTIDADSOLICITADA]]</f>
        <v>585</v>
      </c>
      <c r="J1569" t="s">
        <v>196</v>
      </c>
      <c r="K1569" t="s">
        <v>197</v>
      </c>
    </row>
    <row r="1570" spans="1:11" x14ac:dyDescent="0.35">
      <c r="A1570">
        <v>10846</v>
      </c>
      <c r="B1570" t="s">
        <v>73</v>
      </c>
      <c r="C1570" s="1">
        <v>35817</v>
      </c>
      <c r="D1570" t="s">
        <v>30</v>
      </c>
      <c r="E1570" t="s">
        <v>17</v>
      </c>
      <c r="F1570" t="s">
        <v>43</v>
      </c>
      <c r="G1570">
        <v>13</v>
      </c>
      <c r="H1570">
        <v>20</v>
      </c>
      <c r="I1570">
        <f>EmpresaUsa[[#This Row],[PRECIO]]*EmpresaUsa[[#This Row],[CANTIDADSOLICITADA]]</f>
        <v>260</v>
      </c>
      <c r="J1570" t="s">
        <v>196</v>
      </c>
      <c r="K1570" t="s">
        <v>198</v>
      </c>
    </row>
    <row r="1571" spans="1:11" x14ac:dyDescent="0.35">
      <c r="A1571">
        <v>10847</v>
      </c>
      <c r="B1571" t="s">
        <v>20</v>
      </c>
      <c r="C1571" s="1">
        <v>35817</v>
      </c>
      <c r="D1571" t="s">
        <v>137</v>
      </c>
      <c r="E1571" t="s">
        <v>36</v>
      </c>
      <c r="F1571" t="s">
        <v>105</v>
      </c>
      <c r="G1571">
        <v>23.4</v>
      </c>
      <c r="H1571">
        <v>80</v>
      </c>
      <c r="I1571">
        <f>EmpresaUsa[[#This Row],[PRECIO]]*EmpresaUsa[[#This Row],[CANTIDADSOLICITADA]]</f>
        <v>1872</v>
      </c>
      <c r="J1571" t="s">
        <v>199</v>
      </c>
      <c r="K1571" t="s">
        <v>200</v>
      </c>
    </row>
    <row r="1572" spans="1:11" x14ac:dyDescent="0.35">
      <c r="A1572">
        <v>10847</v>
      </c>
      <c r="B1572" t="s">
        <v>20</v>
      </c>
      <c r="C1572" s="1">
        <v>35817</v>
      </c>
      <c r="D1572" t="s">
        <v>137</v>
      </c>
      <c r="E1572" t="s">
        <v>31</v>
      </c>
      <c r="F1572" t="s">
        <v>101</v>
      </c>
      <c r="G1572">
        <v>11.96</v>
      </c>
      <c r="H1572">
        <v>12</v>
      </c>
      <c r="I1572">
        <f>EmpresaUsa[[#This Row],[PRECIO]]*EmpresaUsa[[#This Row],[CANTIDADSOLICITADA]]</f>
        <v>143.52000000000001</v>
      </c>
      <c r="J1572" t="s">
        <v>201</v>
      </c>
      <c r="K1572" t="s">
        <v>202</v>
      </c>
    </row>
    <row r="1573" spans="1:11" x14ac:dyDescent="0.35">
      <c r="A1573">
        <v>10847</v>
      </c>
      <c r="B1573" t="s">
        <v>20</v>
      </c>
      <c r="C1573" s="1">
        <v>35817</v>
      </c>
      <c r="D1573" t="s">
        <v>137</v>
      </c>
      <c r="E1573" t="s">
        <v>22</v>
      </c>
      <c r="F1573" t="s">
        <v>61</v>
      </c>
      <c r="G1573">
        <v>33.799999999999997</v>
      </c>
      <c r="H1573">
        <v>60</v>
      </c>
      <c r="I1573">
        <f>EmpresaUsa[[#This Row],[PRECIO]]*EmpresaUsa[[#This Row],[CANTIDADSOLICITADA]]</f>
        <v>2027.9999999999998</v>
      </c>
      <c r="J1573" t="s">
        <v>196</v>
      </c>
      <c r="K1573" t="s">
        <v>203</v>
      </c>
    </row>
    <row r="1574" spans="1:11" x14ac:dyDescent="0.35">
      <c r="A1574">
        <v>10847</v>
      </c>
      <c r="B1574" t="s">
        <v>20</v>
      </c>
      <c r="C1574" s="1">
        <v>35817</v>
      </c>
      <c r="D1574" t="s">
        <v>137</v>
      </c>
      <c r="E1574" t="s">
        <v>22</v>
      </c>
      <c r="F1574" t="s">
        <v>164</v>
      </c>
      <c r="G1574">
        <v>12.35</v>
      </c>
      <c r="H1574">
        <v>36</v>
      </c>
      <c r="I1574">
        <f>EmpresaUsa[[#This Row],[PRECIO]]*EmpresaUsa[[#This Row],[CANTIDADSOLICITADA]]</f>
        <v>444.59999999999997</v>
      </c>
      <c r="J1574" t="s">
        <v>204</v>
      </c>
      <c r="K1574" t="s">
        <v>205</v>
      </c>
    </row>
    <row r="1575" spans="1:11" x14ac:dyDescent="0.35">
      <c r="A1575">
        <v>10847</v>
      </c>
      <c r="B1575" t="s">
        <v>20</v>
      </c>
      <c r="C1575" s="1">
        <v>35817</v>
      </c>
      <c r="D1575" t="s">
        <v>137</v>
      </c>
      <c r="E1575" t="s">
        <v>10</v>
      </c>
      <c r="F1575" t="s">
        <v>34</v>
      </c>
      <c r="G1575">
        <v>44.2</v>
      </c>
      <c r="H1575">
        <v>45</v>
      </c>
      <c r="I1575">
        <f>EmpresaUsa[[#This Row],[PRECIO]]*EmpresaUsa[[#This Row],[CANTIDADSOLICITADA]]</f>
        <v>1989.0000000000002</v>
      </c>
      <c r="J1575" t="s">
        <v>196</v>
      </c>
      <c r="K1575" t="s">
        <v>206</v>
      </c>
    </row>
    <row r="1576" spans="1:11" x14ac:dyDescent="0.35">
      <c r="A1576">
        <v>10847</v>
      </c>
      <c r="B1576" t="s">
        <v>20</v>
      </c>
      <c r="C1576" s="1">
        <v>35817</v>
      </c>
      <c r="D1576" t="s">
        <v>137</v>
      </c>
      <c r="E1576" t="s">
        <v>10</v>
      </c>
      <c r="F1576" t="s">
        <v>88</v>
      </c>
      <c r="G1576">
        <v>27.95</v>
      </c>
      <c r="H1576">
        <v>55</v>
      </c>
      <c r="I1576">
        <f>EmpresaUsa[[#This Row],[PRECIO]]*EmpresaUsa[[#This Row],[CANTIDADSOLICITADA]]</f>
        <v>1537.25</v>
      </c>
      <c r="J1576" t="s">
        <v>196</v>
      </c>
      <c r="K1576" t="s">
        <v>207</v>
      </c>
    </row>
    <row r="1577" spans="1:11" x14ac:dyDescent="0.35">
      <c r="A1577">
        <v>10848</v>
      </c>
      <c r="B1577" t="s">
        <v>112</v>
      </c>
      <c r="C1577" s="1">
        <v>35818</v>
      </c>
      <c r="D1577" t="s">
        <v>174</v>
      </c>
      <c r="E1577" t="s">
        <v>24</v>
      </c>
      <c r="F1577" t="s">
        <v>57</v>
      </c>
      <c r="G1577">
        <v>27.754999999999999</v>
      </c>
      <c r="H1577">
        <v>30</v>
      </c>
      <c r="I1577">
        <f>EmpresaUsa[[#This Row],[PRECIO]]*EmpresaUsa[[#This Row],[CANTIDADSOLICITADA]]</f>
        <v>832.65</v>
      </c>
      <c r="J1577" t="s">
        <v>201</v>
      </c>
      <c r="K1577" t="s">
        <v>208</v>
      </c>
    </row>
    <row r="1578" spans="1:11" x14ac:dyDescent="0.35">
      <c r="A1578">
        <v>10848</v>
      </c>
      <c r="B1578" t="s">
        <v>112</v>
      </c>
      <c r="C1578" s="1">
        <v>35818</v>
      </c>
      <c r="D1578" t="s">
        <v>174</v>
      </c>
      <c r="E1578" t="s">
        <v>41</v>
      </c>
      <c r="F1578" t="s">
        <v>171</v>
      </c>
      <c r="G1578">
        <v>126.1</v>
      </c>
      <c r="H1578">
        <v>3</v>
      </c>
      <c r="I1578">
        <f>EmpresaUsa[[#This Row],[PRECIO]]*EmpresaUsa[[#This Row],[CANTIDADSOLICITADA]]</f>
        <v>378.29999999999995</v>
      </c>
      <c r="J1578" t="s">
        <v>209</v>
      </c>
      <c r="K1578" t="s">
        <v>210</v>
      </c>
    </row>
    <row r="1579" spans="1:11" x14ac:dyDescent="0.35">
      <c r="A1579">
        <v>10849</v>
      </c>
      <c r="B1579" t="s">
        <v>44</v>
      </c>
      <c r="C1579" s="1">
        <v>35818</v>
      </c>
      <c r="D1579" t="s">
        <v>135</v>
      </c>
      <c r="E1579" t="s">
        <v>24</v>
      </c>
      <c r="F1579" t="s">
        <v>114</v>
      </c>
      <c r="G1579">
        <v>13</v>
      </c>
      <c r="H1579">
        <v>49</v>
      </c>
      <c r="I1579">
        <f>EmpresaUsa[[#This Row],[PRECIO]]*EmpresaUsa[[#This Row],[CANTIDADSOLICITADA]]</f>
        <v>637</v>
      </c>
      <c r="J1579" t="s">
        <v>204</v>
      </c>
      <c r="K1579" t="s">
        <v>211</v>
      </c>
    </row>
    <row r="1580" spans="1:11" x14ac:dyDescent="0.35">
      <c r="A1580">
        <v>10849</v>
      </c>
      <c r="B1580" t="s">
        <v>44</v>
      </c>
      <c r="C1580" s="1">
        <v>35818</v>
      </c>
      <c r="D1580" t="s">
        <v>135</v>
      </c>
      <c r="E1580" t="s">
        <v>31</v>
      </c>
      <c r="F1580" t="s">
        <v>141</v>
      </c>
      <c r="G1580">
        <v>40.598999999999997</v>
      </c>
      <c r="H1580">
        <v>18</v>
      </c>
      <c r="I1580">
        <f>EmpresaUsa[[#This Row],[PRECIO]]*EmpresaUsa[[#This Row],[CANTIDADSOLICITADA]]</f>
        <v>730.78199999999993</v>
      </c>
      <c r="J1580" t="s">
        <v>204</v>
      </c>
      <c r="K1580" t="s">
        <v>212</v>
      </c>
    </row>
    <row r="1581" spans="1:11" x14ac:dyDescent="0.35">
      <c r="A1581">
        <v>10850</v>
      </c>
      <c r="B1581" t="s">
        <v>55</v>
      </c>
      <c r="C1581" s="1">
        <v>35818</v>
      </c>
      <c r="D1581" t="s">
        <v>27</v>
      </c>
      <c r="E1581" t="s">
        <v>31</v>
      </c>
      <c r="F1581" t="s">
        <v>136</v>
      </c>
      <c r="G1581">
        <v>18.2</v>
      </c>
      <c r="H1581">
        <v>20</v>
      </c>
      <c r="I1581">
        <f>EmpresaUsa[[#This Row],[PRECIO]]*EmpresaUsa[[#This Row],[CANTIDADSOLICITADA]]</f>
        <v>364</v>
      </c>
      <c r="J1581" t="s">
        <v>196</v>
      </c>
      <c r="K1581" t="s">
        <v>213</v>
      </c>
    </row>
    <row r="1582" spans="1:11" x14ac:dyDescent="0.35">
      <c r="A1582">
        <v>10850</v>
      </c>
      <c r="B1582" t="s">
        <v>55</v>
      </c>
      <c r="C1582" s="1">
        <v>35818</v>
      </c>
      <c r="D1582" t="s">
        <v>27</v>
      </c>
      <c r="E1582" t="s">
        <v>10</v>
      </c>
      <c r="F1582" t="s">
        <v>33</v>
      </c>
      <c r="G1582">
        <v>3.25</v>
      </c>
      <c r="H1582">
        <v>4</v>
      </c>
      <c r="I1582">
        <f>EmpresaUsa[[#This Row],[PRECIO]]*EmpresaUsa[[#This Row],[CANTIDADSOLICITADA]]</f>
        <v>13</v>
      </c>
      <c r="J1582" t="s">
        <v>201</v>
      </c>
      <c r="K1582" t="s">
        <v>214</v>
      </c>
    </row>
    <row r="1583" spans="1:11" x14ac:dyDescent="0.35">
      <c r="A1583">
        <v>10850</v>
      </c>
      <c r="B1583" t="s">
        <v>55</v>
      </c>
      <c r="C1583" s="1">
        <v>35818</v>
      </c>
      <c r="D1583" t="s">
        <v>27</v>
      </c>
      <c r="E1583" t="s">
        <v>36</v>
      </c>
      <c r="F1583" t="s">
        <v>64</v>
      </c>
      <c r="G1583">
        <v>19.5</v>
      </c>
      <c r="H1583">
        <v>30</v>
      </c>
      <c r="I1583">
        <f>EmpresaUsa[[#This Row],[PRECIO]]*EmpresaUsa[[#This Row],[CANTIDADSOLICITADA]]</f>
        <v>585</v>
      </c>
      <c r="J1583" t="s">
        <v>201</v>
      </c>
      <c r="K1583" t="s">
        <v>215</v>
      </c>
    </row>
    <row r="1584" spans="1:11" x14ac:dyDescent="0.35">
      <c r="A1584">
        <v>10851</v>
      </c>
      <c r="B1584" t="s">
        <v>8</v>
      </c>
      <c r="C1584" s="1">
        <v>35821</v>
      </c>
      <c r="D1584" t="s">
        <v>106</v>
      </c>
      <c r="E1584" t="s">
        <v>36</v>
      </c>
      <c r="F1584" t="s">
        <v>46</v>
      </c>
      <c r="G1584">
        <v>24.7</v>
      </c>
      <c r="H1584">
        <v>5</v>
      </c>
      <c r="I1584">
        <f>EmpresaUsa[[#This Row],[PRECIO]]*EmpresaUsa[[#This Row],[CANTIDADSOLICITADA]]</f>
        <v>123.5</v>
      </c>
      <c r="J1584" t="s">
        <v>194</v>
      </c>
      <c r="K1584" t="s">
        <v>216</v>
      </c>
    </row>
    <row r="1585" spans="1:11" x14ac:dyDescent="0.35">
      <c r="A1585">
        <v>10851</v>
      </c>
      <c r="B1585" t="s">
        <v>8</v>
      </c>
      <c r="C1585" s="1">
        <v>35821</v>
      </c>
      <c r="D1585" t="s">
        <v>106</v>
      </c>
      <c r="E1585" t="s">
        <v>31</v>
      </c>
      <c r="F1585" t="s">
        <v>136</v>
      </c>
      <c r="G1585">
        <v>18.2</v>
      </c>
      <c r="H1585">
        <v>10</v>
      </c>
      <c r="I1585">
        <f>EmpresaUsa[[#This Row],[PRECIO]]*EmpresaUsa[[#This Row],[CANTIDADSOLICITADA]]</f>
        <v>182</v>
      </c>
      <c r="J1585" t="s">
        <v>199</v>
      </c>
      <c r="K1585" t="s">
        <v>217</v>
      </c>
    </row>
    <row r="1586" spans="1:11" x14ac:dyDescent="0.35">
      <c r="A1586">
        <v>10851</v>
      </c>
      <c r="B1586" t="s">
        <v>8</v>
      </c>
      <c r="C1586" s="1">
        <v>35821</v>
      </c>
      <c r="D1586" t="s">
        <v>106</v>
      </c>
      <c r="E1586" t="s">
        <v>12</v>
      </c>
      <c r="F1586" t="s">
        <v>29</v>
      </c>
      <c r="G1586">
        <v>25.35</v>
      </c>
      <c r="H1586">
        <v>10</v>
      </c>
      <c r="I1586">
        <f>EmpresaUsa[[#This Row],[PRECIO]]*EmpresaUsa[[#This Row],[CANTIDADSOLICITADA]]</f>
        <v>253.5</v>
      </c>
      <c r="J1586" t="s">
        <v>194</v>
      </c>
      <c r="K1586" t="s">
        <v>218</v>
      </c>
    </row>
    <row r="1587" spans="1:11" x14ac:dyDescent="0.35">
      <c r="A1587">
        <v>10851</v>
      </c>
      <c r="B1587" t="s">
        <v>8</v>
      </c>
      <c r="C1587" s="1">
        <v>35821</v>
      </c>
      <c r="D1587" t="s">
        <v>106</v>
      </c>
      <c r="E1587" t="s">
        <v>10</v>
      </c>
      <c r="F1587" t="s">
        <v>49</v>
      </c>
      <c r="G1587">
        <v>71.5</v>
      </c>
      <c r="H1587">
        <v>42</v>
      </c>
      <c r="I1587">
        <f>EmpresaUsa[[#This Row],[PRECIO]]*EmpresaUsa[[#This Row],[CANTIDADSOLICITADA]]</f>
        <v>3003</v>
      </c>
      <c r="J1587" t="s">
        <v>196</v>
      </c>
      <c r="K1587" t="s">
        <v>219</v>
      </c>
    </row>
    <row r="1588" spans="1:11" x14ac:dyDescent="0.35">
      <c r="A1588">
        <v>10852</v>
      </c>
      <c r="B1588" t="s">
        <v>67</v>
      </c>
      <c r="C1588" s="1">
        <v>35821</v>
      </c>
      <c r="D1588" t="s">
        <v>68</v>
      </c>
      <c r="E1588" t="s">
        <v>36</v>
      </c>
      <c r="F1588" t="s">
        <v>46</v>
      </c>
      <c r="G1588">
        <v>24.7</v>
      </c>
      <c r="H1588">
        <v>15</v>
      </c>
      <c r="I1588">
        <f>EmpresaUsa[[#This Row],[PRECIO]]*EmpresaUsa[[#This Row],[CANTIDADSOLICITADA]]</f>
        <v>370.5</v>
      </c>
      <c r="J1588" t="s">
        <v>196</v>
      </c>
      <c r="K1588" t="s">
        <v>220</v>
      </c>
    </row>
    <row r="1589" spans="1:11" x14ac:dyDescent="0.35">
      <c r="A1589">
        <v>10852</v>
      </c>
      <c r="B1589" t="s">
        <v>67</v>
      </c>
      <c r="C1589" s="1">
        <v>35821</v>
      </c>
      <c r="D1589" t="s">
        <v>68</v>
      </c>
      <c r="E1589" t="s">
        <v>41</v>
      </c>
      <c r="F1589" t="s">
        <v>75</v>
      </c>
      <c r="G1589">
        <v>50.7</v>
      </c>
      <c r="H1589">
        <v>6</v>
      </c>
      <c r="I1589">
        <f>EmpresaUsa[[#This Row],[PRECIO]]*EmpresaUsa[[#This Row],[CANTIDADSOLICITADA]]</f>
        <v>304.20000000000005</v>
      </c>
      <c r="J1589" t="s">
        <v>199</v>
      </c>
      <c r="K1589" t="s">
        <v>221</v>
      </c>
    </row>
    <row r="1590" spans="1:11" x14ac:dyDescent="0.35">
      <c r="A1590">
        <v>10852</v>
      </c>
      <c r="B1590" t="s">
        <v>67</v>
      </c>
      <c r="C1590" s="1">
        <v>35821</v>
      </c>
      <c r="D1590" t="s">
        <v>68</v>
      </c>
      <c r="E1590" t="s">
        <v>31</v>
      </c>
      <c r="F1590" t="s">
        <v>63</v>
      </c>
      <c r="G1590">
        <v>64.09</v>
      </c>
      <c r="H1590">
        <v>50</v>
      </c>
      <c r="I1590">
        <f>EmpresaUsa[[#This Row],[PRECIO]]*EmpresaUsa[[#This Row],[CANTIDADSOLICITADA]]</f>
        <v>3204.5</v>
      </c>
      <c r="J1590" t="s">
        <v>196</v>
      </c>
      <c r="K1590" t="s">
        <v>222</v>
      </c>
    </row>
    <row r="1591" spans="1:11" x14ac:dyDescent="0.35">
      <c r="A1591">
        <v>10853</v>
      </c>
      <c r="B1591" t="s">
        <v>44</v>
      </c>
      <c r="C1591" s="1">
        <v>35822</v>
      </c>
      <c r="D1591" t="s">
        <v>178</v>
      </c>
      <c r="E1591" t="s">
        <v>22</v>
      </c>
      <c r="F1591" t="s">
        <v>118</v>
      </c>
      <c r="G1591">
        <v>81.25</v>
      </c>
      <c r="H1591">
        <v>10</v>
      </c>
      <c r="I1591">
        <f>EmpresaUsa[[#This Row],[PRECIO]]*EmpresaUsa[[#This Row],[CANTIDADSOLICITADA]]</f>
        <v>812.5</v>
      </c>
      <c r="J1591" t="s">
        <v>209</v>
      </c>
      <c r="K1591" t="s">
        <v>223</v>
      </c>
    </row>
    <row r="1592" spans="1:11" x14ac:dyDescent="0.35">
      <c r="A1592">
        <v>10854</v>
      </c>
      <c r="B1592" t="s">
        <v>26</v>
      </c>
      <c r="C1592" s="1">
        <v>35822</v>
      </c>
      <c r="D1592" t="s">
        <v>56</v>
      </c>
      <c r="E1592" t="s">
        <v>22</v>
      </c>
      <c r="F1592" t="s">
        <v>87</v>
      </c>
      <c r="G1592">
        <v>40.299999999999997</v>
      </c>
      <c r="H1592">
        <v>100</v>
      </c>
      <c r="I1592">
        <f>EmpresaUsa[[#This Row],[PRECIO]]*EmpresaUsa[[#This Row],[CANTIDADSOLICITADA]]</f>
        <v>4029.9999999999995</v>
      </c>
      <c r="J1592" t="s">
        <v>201</v>
      </c>
      <c r="K1592" t="s">
        <v>224</v>
      </c>
    </row>
    <row r="1593" spans="1:11" x14ac:dyDescent="0.35">
      <c r="A1593">
        <v>10854</v>
      </c>
      <c r="B1593" t="s">
        <v>26</v>
      </c>
      <c r="C1593" s="1">
        <v>35822</v>
      </c>
      <c r="D1593" t="s">
        <v>56</v>
      </c>
      <c r="E1593" t="s">
        <v>22</v>
      </c>
      <c r="F1593" t="s">
        <v>91</v>
      </c>
      <c r="G1593">
        <v>7.8</v>
      </c>
      <c r="H1593">
        <v>65</v>
      </c>
      <c r="I1593">
        <f>EmpresaUsa[[#This Row],[PRECIO]]*EmpresaUsa[[#This Row],[CANTIDADSOLICITADA]]</f>
        <v>507</v>
      </c>
      <c r="J1593" t="s">
        <v>199</v>
      </c>
      <c r="K1593" t="s">
        <v>225</v>
      </c>
    </row>
    <row r="1594" spans="1:11" x14ac:dyDescent="0.35">
      <c r="A1594">
        <v>10855</v>
      </c>
      <c r="B1594" t="s">
        <v>26</v>
      </c>
      <c r="C1594" s="1">
        <v>35822</v>
      </c>
      <c r="D1594" t="s">
        <v>124</v>
      </c>
      <c r="E1594" t="s">
        <v>31</v>
      </c>
      <c r="F1594" t="s">
        <v>47</v>
      </c>
      <c r="G1594">
        <v>22.684999999999999</v>
      </c>
      <c r="H1594">
        <v>50</v>
      </c>
      <c r="I1594">
        <f>EmpresaUsa[[#This Row],[PRECIO]]*EmpresaUsa[[#This Row],[CANTIDADSOLICITADA]]</f>
        <v>1134.25</v>
      </c>
      <c r="J1594" t="s">
        <v>194</v>
      </c>
      <c r="K1594" t="s">
        <v>226</v>
      </c>
    </row>
    <row r="1595" spans="1:11" x14ac:dyDescent="0.35">
      <c r="A1595">
        <v>10855</v>
      </c>
      <c r="B1595" t="s">
        <v>26</v>
      </c>
      <c r="C1595" s="1">
        <v>35822</v>
      </c>
      <c r="D1595" t="s">
        <v>124</v>
      </c>
      <c r="E1595" t="s">
        <v>10</v>
      </c>
      <c r="F1595" t="s">
        <v>35</v>
      </c>
      <c r="G1595">
        <v>16.25</v>
      </c>
      <c r="H1595">
        <v>14</v>
      </c>
      <c r="I1595">
        <f>EmpresaUsa[[#This Row],[PRECIO]]*EmpresaUsa[[#This Row],[CANTIDADSOLICITADA]]</f>
        <v>227.5</v>
      </c>
      <c r="J1595" t="s">
        <v>194</v>
      </c>
      <c r="K1595" t="s">
        <v>195</v>
      </c>
    </row>
    <row r="1596" spans="1:11" x14ac:dyDescent="0.35">
      <c r="A1596">
        <v>10855</v>
      </c>
      <c r="B1596" t="s">
        <v>26</v>
      </c>
      <c r="C1596" s="1">
        <v>35822</v>
      </c>
      <c r="D1596" t="s">
        <v>124</v>
      </c>
      <c r="E1596" t="s">
        <v>12</v>
      </c>
      <c r="F1596" t="s">
        <v>70</v>
      </c>
      <c r="G1596">
        <v>49.4</v>
      </c>
      <c r="H1596">
        <v>24</v>
      </c>
      <c r="I1596">
        <f>EmpresaUsa[[#This Row],[PRECIO]]*EmpresaUsa[[#This Row],[CANTIDADSOLICITADA]]</f>
        <v>1185.5999999999999</v>
      </c>
      <c r="J1596" t="s">
        <v>196</v>
      </c>
      <c r="K1596" t="s">
        <v>197</v>
      </c>
    </row>
    <row r="1597" spans="1:11" x14ac:dyDescent="0.35">
      <c r="A1597">
        <v>10855</v>
      </c>
      <c r="B1597" t="s">
        <v>26</v>
      </c>
      <c r="C1597" s="1">
        <v>35822</v>
      </c>
      <c r="D1597" t="s">
        <v>124</v>
      </c>
      <c r="E1597" t="s">
        <v>24</v>
      </c>
      <c r="F1597" t="s">
        <v>25</v>
      </c>
      <c r="G1597">
        <v>27.364999999999998</v>
      </c>
      <c r="H1597">
        <v>15</v>
      </c>
      <c r="I1597">
        <f>EmpresaUsa[[#This Row],[PRECIO]]*EmpresaUsa[[#This Row],[CANTIDADSOLICITADA]]</f>
        <v>410.47499999999997</v>
      </c>
      <c r="J1597" t="s">
        <v>196</v>
      </c>
      <c r="K1597" t="s">
        <v>198</v>
      </c>
    </row>
    <row r="1598" spans="1:11" x14ac:dyDescent="0.35">
      <c r="A1598">
        <v>10856</v>
      </c>
      <c r="B1598" t="s">
        <v>26</v>
      </c>
      <c r="C1598" s="1">
        <v>35823</v>
      </c>
      <c r="D1598" t="s">
        <v>157</v>
      </c>
      <c r="E1598" t="s">
        <v>36</v>
      </c>
      <c r="F1598" t="s">
        <v>46</v>
      </c>
      <c r="G1598">
        <v>24.7</v>
      </c>
      <c r="H1598">
        <v>20</v>
      </c>
      <c r="I1598">
        <f>EmpresaUsa[[#This Row],[PRECIO]]*EmpresaUsa[[#This Row],[CANTIDADSOLICITADA]]</f>
        <v>494</v>
      </c>
      <c r="J1598" t="s">
        <v>199</v>
      </c>
      <c r="K1598" t="s">
        <v>200</v>
      </c>
    </row>
    <row r="1599" spans="1:11" x14ac:dyDescent="0.35">
      <c r="A1599">
        <v>10856</v>
      </c>
      <c r="B1599" t="s">
        <v>26</v>
      </c>
      <c r="C1599" s="1">
        <v>35823</v>
      </c>
      <c r="D1599" t="s">
        <v>157</v>
      </c>
      <c r="E1599" t="s">
        <v>12</v>
      </c>
      <c r="F1599" t="s">
        <v>13</v>
      </c>
      <c r="G1599">
        <v>18.2</v>
      </c>
      <c r="H1599">
        <v>20</v>
      </c>
      <c r="I1599">
        <f>EmpresaUsa[[#This Row],[PRECIO]]*EmpresaUsa[[#This Row],[CANTIDADSOLICITADA]]</f>
        <v>364</v>
      </c>
      <c r="J1599" t="s">
        <v>201</v>
      </c>
      <c r="K1599" t="s">
        <v>202</v>
      </c>
    </row>
    <row r="1600" spans="1:11" x14ac:dyDescent="0.35">
      <c r="A1600">
        <v>10857</v>
      </c>
      <c r="B1600" t="s">
        <v>67</v>
      </c>
      <c r="C1600" s="1">
        <v>35823</v>
      </c>
      <c r="D1600" t="s">
        <v>94</v>
      </c>
      <c r="E1600" t="s">
        <v>24</v>
      </c>
      <c r="F1600" t="s">
        <v>114</v>
      </c>
      <c r="G1600">
        <v>13</v>
      </c>
      <c r="H1600">
        <v>30</v>
      </c>
      <c r="I1600">
        <f>EmpresaUsa[[#This Row],[PRECIO]]*EmpresaUsa[[#This Row],[CANTIDADSOLICITADA]]</f>
        <v>390</v>
      </c>
      <c r="J1600" t="s">
        <v>196</v>
      </c>
      <c r="K1600" t="s">
        <v>203</v>
      </c>
    </row>
    <row r="1601" spans="1:11" x14ac:dyDescent="0.35">
      <c r="A1601">
        <v>10857</v>
      </c>
      <c r="B1601" t="s">
        <v>67</v>
      </c>
      <c r="C1601" s="1">
        <v>35823</v>
      </c>
      <c r="D1601" t="s">
        <v>94</v>
      </c>
      <c r="E1601" t="s">
        <v>31</v>
      </c>
      <c r="F1601" t="s">
        <v>141</v>
      </c>
      <c r="G1601">
        <v>40.598999999999997</v>
      </c>
      <c r="H1601">
        <v>35</v>
      </c>
      <c r="I1601">
        <f>EmpresaUsa[[#This Row],[PRECIO]]*EmpresaUsa[[#This Row],[CANTIDADSOLICITADA]]</f>
        <v>1420.9649999999999</v>
      </c>
      <c r="J1601" t="s">
        <v>204</v>
      </c>
      <c r="K1601" t="s">
        <v>205</v>
      </c>
    </row>
    <row r="1602" spans="1:11" x14ac:dyDescent="0.35">
      <c r="A1602">
        <v>10857</v>
      </c>
      <c r="B1602" t="s">
        <v>67</v>
      </c>
      <c r="C1602" s="1">
        <v>35823</v>
      </c>
      <c r="D1602" t="s">
        <v>94</v>
      </c>
      <c r="E1602" t="s">
        <v>41</v>
      </c>
      <c r="F1602" t="s">
        <v>82</v>
      </c>
      <c r="G1602">
        <v>160.92699999999999</v>
      </c>
      <c r="H1602">
        <v>10</v>
      </c>
      <c r="I1602">
        <f>EmpresaUsa[[#This Row],[PRECIO]]*EmpresaUsa[[#This Row],[CANTIDADSOLICITADA]]</f>
        <v>1609.27</v>
      </c>
      <c r="J1602" t="s">
        <v>196</v>
      </c>
      <c r="K1602" t="s">
        <v>206</v>
      </c>
    </row>
    <row r="1603" spans="1:11" x14ac:dyDescent="0.35">
      <c r="A1603">
        <v>10858</v>
      </c>
      <c r="B1603" t="s">
        <v>73</v>
      </c>
      <c r="C1603" s="1">
        <v>35824</v>
      </c>
      <c r="D1603" t="s">
        <v>190</v>
      </c>
      <c r="E1603" t="s">
        <v>17</v>
      </c>
      <c r="F1603" t="s">
        <v>69</v>
      </c>
      <c r="G1603">
        <v>39</v>
      </c>
      <c r="H1603">
        <v>5</v>
      </c>
      <c r="I1603">
        <f>EmpresaUsa[[#This Row],[PRECIO]]*EmpresaUsa[[#This Row],[CANTIDADSOLICITADA]]</f>
        <v>195</v>
      </c>
      <c r="J1603" t="s">
        <v>196</v>
      </c>
      <c r="K1603" t="s">
        <v>207</v>
      </c>
    </row>
    <row r="1604" spans="1:11" x14ac:dyDescent="0.35">
      <c r="A1604">
        <v>10858</v>
      </c>
      <c r="B1604" t="s">
        <v>73</v>
      </c>
      <c r="C1604" s="1">
        <v>35824</v>
      </c>
      <c r="D1604" t="s">
        <v>190</v>
      </c>
      <c r="E1604" t="s">
        <v>31</v>
      </c>
      <c r="F1604" t="s">
        <v>54</v>
      </c>
      <c r="G1604">
        <v>57.07</v>
      </c>
      <c r="H1604">
        <v>10</v>
      </c>
      <c r="I1604">
        <f>EmpresaUsa[[#This Row],[PRECIO]]*EmpresaUsa[[#This Row],[CANTIDADSOLICITADA]]</f>
        <v>570.70000000000005</v>
      </c>
      <c r="J1604" t="s">
        <v>201</v>
      </c>
      <c r="K1604" t="s">
        <v>208</v>
      </c>
    </row>
    <row r="1605" spans="1:11" x14ac:dyDescent="0.35">
      <c r="A1605">
        <v>10858</v>
      </c>
      <c r="B1605" t="s">
        <v>73</v>
      </c>
      <c r="C1605" s="1">
        <v>35824</v>
      </c>
      <c r="D1605" t="s">
        <v>190</v>
      </c>
      <c r="E1605" t="s">
        <v>36</v>
      </c>
      <c r="F1605" t="s">
        <v>64</v>
      </c>
      <c r="G1605">
        <v>19.5</v>
      </c>
      <c r="H1605">
        <v>4</v>
      </c>
      <c r="I1605">
        <f>EmpresaUsa[[#This Row],[PRECIO]]*EmpresaUsa[[#This Row],[CANTIDADSOLICITADA]]</f>
        <v>78</v>
      </c>
      <c r="J1605" t="s">
        <v>209</v>
      </c>
      <c r="K1605" t="s">
        <v>210</v>
      </c>
    </row>
    <row r="1606" spans="1:11" x14ac:dyDescent="0.35">
      <c r="A1606">
        <v>10859</v>
      </c>
      <c r="B1606" t="s">
        <v>55</v>
      </c>
      <c r="C1606" s="1">
        <v>35824</v>
      </c>
      <c r="D1606" t="s">
        <v>78</v>
      </c>
      <c r="E1606" t="s">
        <v>36</v>
      </c>
      <c r="F1606" t="s">
        <v>40</v>
      </c>
      <c r="G1606">
        <v>5.85</v>
      </c>
      <c r="H1606">
        <v>40</v>
      </c>
      <c r="I1606">
        <f>EmpresaUsa[[#This Row],[PRECIO]]*EmpresaUsa[[#This Row],[CANTIDADSOLICITADA]]</f>
        <v>234</v>
      </c>
      <c r="J1606" t="s">
        <v>204</v>
      </c>
      <c r="K1606" t="s">
        <v>211</v>
      </c>
    </row>
    <row r="1607" spans="1:11" x14ac:dyDescent="0.35">
      <c r="A1607">
        <v>10859</v>
      </c>
      <c r="B1607" t="s">
        <v>55</v>
      </c>
      <c r="C1607" s="1">
        <v>35824</v>
      </c>
      <c r="D1607" t="s">
        <v>78</v>
      </c>
      <c r="E1607" t="s">
        <v>41</v>
      </c>
      <c r="F1607" t="s">
        <v>110</v>
      </c>
      <c r="G1607">
        <v>9.6850000000000005</v>
      </c>
      <c r="H1607">
        <v>35</v>
      </c>
      <c r="I1607">
        <f>EmpresaUsa[[#This Row],[PRECIO]]*EmpresaUsa[[#This Row],[CANTIDADSOLICITADA]]</f>
        <v>338.97500000000002</v>
      </c>
      <c r="J1607" t="s">
        <v>204</v>
      </c>
      <c r="K1607" t="s">
        <v>212</v>
      </c>
    </row>
    <row r="1608" spans="1:11" x14ac:dyDescent="0.35">
      <c r="A1608">
        <v>10859</v>
      </c>
      <c r="B1608" t="s">
        <v>55</v>
      </c>
      <c r="C1608" s="1">
        <v>35824</v>
      </c>
      <c r="D1608" t="s">
        <v>78</v>
      </c>
      <c r="E1608" t="s">
        <v>12</v>
      </c>
      <c r="F1608" t="s">
        <v>115</v>
      </c>
      <c r="G1608">
        <v>43.225000000000001</v>
      </c>
      <c r="H1608">
        <v>30</v>
      </c>
      <c r="I1608">
        <f>EmpresaUsa[[#This Row],[PRECIO]]*EmpresaUsa[[#This Row],[CANTIDADSOLICITADA]]</f>
        <v>1296.75</v>
      </c>
      <c r="J1608" t="s">
        <v>196</v>
      </c>
      <c r="K1608" t="s">
        <v>213</v>
      </c>
    </row>
    <row r="1609" spans="1:11" x14ac:dyDescent="0.35">
      <c r="A1609">
        <v>10860</v>
      </c>
      <c r="B1609" t="s">
        <v>26</v>
      </c>
      <c r="C1609" s="1">
        <v>35824</v>
      </c>
      <c r="D1609" t="s">
        <v>188</v>
      </c>
      <c r="E1609" t="s">
        <v>17</v>
      </c>
      <c r="F1609" t="s">
        <v>19</v>
      </c>
      <c r="G1609">
        <v>68.900000000000006</v>
      </c>
      <c r="H1609">
        <v>3</v>
      </c>
      <c r="I1609">
        <f>EmpresaUsa[[#This Row],[PRECIO]]*EmpresaUsa[[#This Row],[CANTIDADSOLICITADA]]</f>
        <v>206.70000000000002</v>
      </c>
      <c r="J1609" t="s">
        <v>201</v>
      </c>
      <c r="K1609" t="s">
        <v>214</v>
      </c>
    </row>
    <row r="1610" spans="1:11" x14ac:dyDescent="0.35">
      <c r="A1610">
        <v>10860</v>
      </c>
      <c r="B1610" t="s">
        <v>26</v>
      </c>
      <c r="C1610" s="1">
        <v>35824</v>
      </c>
      <c r="D1610" t="s">
        <v>188</v>
      </c>
      <c r="E1610" t="s">
        <v>36</v>
      </c>
      <c r="F1610" t="s">
        <v>80</v>
      </c>
      <c r="G1610">
        <v>23.4</v>
      </c>
      <c r="H1610">
        <v>20</v>
      </c>
      <c r="I1610">
        <f>EmpresaUsa[[#This Row],[PRECIO]]*EmpresaUsa[[#This Row],[CANTIDADSOLICITADA]]</f>
        <v>468</v>
      </c>
      <c r="J1610" t="s">
        <v>201</v>
      </c>
      <c r="K1610" t="s">
        <v>215</v>
      </c>
    </row>
    <row r="1611" spans="1:11" x14ac:dyDescent="0.35">
      <c r="A1611">
        <v>10861</v>
      </c>
      <c r="B1611" t="s">
        <v>20</v>
      </c>
      <c r="C1611" s="1">
        <v>35825</v>
      </c>
      <c r="D1611" t="s">
        <v>83</v>
      </c>
      <c r="E1611" t="s">
        <v>41</v>
      </c>
      <c r="F1611" t="s">
        <v>75</v>
      </c>
      <c r="G1611">
        <v>50.7</v>
      </c>
      <c r="H1611">
        <v>42</v>
      </c>
      <c r="I1611">
        <f>EmpresaUsa[[#This Row],[PRECIO]]*EmpresaUsa[[#This Row],[CANTIDADSOLICITADA]]</f>
        <v>2129.4</v>
      </c>
      <c r="J1611" t="s">
        <v>194</v>
      </c>
      <c r="K1611" t="s">
        <v>216</v>
      </c>
    </row>
    <row r="1612" spans="1:11" x14ac:dyDescent="0.35">
      <c r="A1612">
        <v>10861</v>
      </c>
      <c r="B1612" t="s">
        <v>20</v>
      </c>
      <c r="C1612" s="1">
        <v>35825</v>
      </c>
      <c r="D1612" t="s">
        <v>83</v>
      </c>
      <c r="E1612" t="s">
        <v>22</v>
      </c>
      <c r="F1612" t="s">
        <v>118</v>
      </c>
      <c r="G1612">
        <v>81.25</v>
      </c>
      <c r="H1612">
        <v>20</v>
      </c>
      <c r="I1612">
        <f>EmpresaUsa[[#This Row],[PRECIO]]*EmpresaUsa[[#This Row],[CANTIDADSOLICITADA]]</f>
        <v>1625</v>
      </c>
      <c r="J1612" t="s">
        <v>199</v>
      </c>
      <c r="K1612" t="s">
        <v>217</v>
      </c>
    </row>
    <row r="1613" spans="1:11" x14ac:dyDescent="0.35">
      <c r="A1613">
        <v>10861</v>
      </c>
      <c r="B1613" t="s">
        <v>20</v>
      </c>
      <c r="C1613" s="1">
        <v>35825</v>
      </c>
      <c r="D1613" t="s">
        <v>83</v>
      </c>
      <c r="E1613" t="s">
        <v>31</v>
      </c>
      <c r="F1613" t="s">
        <v>60</v>
      </c>
      <c r="G1613">
        <v>13</v>
      </c>
      <c r="H1613">
        <v>40</v>
      </c>
      <c r="I1613">
        <f>EmpresaUsa[[#This Row],[PRECIO]]*EmpresaUsa[[#This Row],[CANTIDADSOLICITADA]]</f>
        <v>520</v>
      </c>
      <c r="J1613" t="s">
        <v>194</v>
      </c>
      <c r="K1613" t="s">
        <v>218</v>
      </c>
    </row>
    <row r="1614" spans="1:11" x14ac:dyDescent="0.35">
      <c r="A1614">
        <v>10861</v>
      </c>
      <c r="B1614" t="s">
        <v>20</v>
      </c>
      <c r="C1614" s="1">
        <v>35825</v>
      </c>
      <c r="D1614" t="s">
        <v>83</v>
      </c>
      <c r="E1614" t="s">
        <v>10</v>
      </c>
      <c r="F1614" t="s">
        <v>33</v>
      </c>
      <c r="G1614">
        <v>3.25</v>
      </c>
      <c r="H1614">
        <v>35</v>
      </c>
      <c r="I1614">
        <f>EmpresaUsa[[#This Row],[PRECIO]]*EmpresaUsa[[#This Row],[CANTIDADSOLICITADA]]</f>
        <v>113.75</v>
      </c>
      <c r="J1614" t="s">
        <v>196</v>
      </c>
      <c r="K1614" t="s">
        <v>219</v>
      </c>
    </row>
    <row r="1615" spans="1:11" x14ac:dyDescent="0.35">
      <c r="A1615">
        <v>10861</v>
      </c>
      <c r="B1615" t="s">
        <v>20</v>
      </c>
      <c r="C1615" s="1">
        <v>35825</v>
      </c>
      <c r="D1615" t="s">
        <v>83</v>
      </c>
      <c r="E1615" t="s">
        <v>31</v>
      </c>
      <c r="F1615" t="s">
        <v>63</v>
      </c>
      <c r="G1615">
        <v>64.09</v>
      </c>
      <c r="H1615">
        <v>3</v>
      </c>
      <c r="I1615">
        <f>EmpresaUsa[[#This Row],[PRECIO]]*EmpresaUsa[[#This Row],[CANTIDADSOLICITADA]]</f>
        <v>192.27</v>
      </c>
      <c r="J1615" t="s">
        <v>196</v>
      </c>
      <c r="K1615" t="s">
        <v>220</v>
      </c>
    </row>
    <row r="1616" spans="1:11" x14ac:dyDescent="0.35">
      <c r="A1616">
        <v>10862</v>
      </c>
      <c r="B1616" t="s">
        <v>67</v>
      </c>
      <c r="C1616" s="1">
        <v>35825</v>
      </c>
      <c r="D1616" t="s">
        <v>98</v>
      </c>
      <c r="E1616" t="s">
        <v>10</v>
      </c>
      <c r="F1616" t="s">
        <v>11</v>
      </c>
      <c r="G1616">
        <v>27.3</v>
      </c>
      <c r="H1616">
        <v>25</v>
      </c>
      <c r="I1616">
        <f>EmpresaUsa[[#This Row],[PRECIO]]*EmpresaUsa[[#This Row],[CANTIDADSOLICITADA]]</f>
        <v>682.5</v>
      </c>
      <c r="J1616" t="s">
        <v>199</v>
      </c>
      <c r="K1616" t="s">
        <v>221</v>
      </c>
    </row>
    <row r="1617" spans="1:11" x14ac:dyDescent="0.35">
      <c r="A1617">
        <v>10862</v>
      </c>
      <c r="B1617" t="s">
        <v>67</v>
      </c>
      <c r="C1617" s="1">
        <v>35825</v>
      </c>
      <c r="D1617" t="s">
        <v>98</v>
      </c>
      <c r="E1617" t="s">
        <v>12</v>
      </c>
      <c r="F1617" t="s">
        <v>134</v>
      </c>
      <c r="G1617">
        <v>9.1</v>
      </c>
      <c r="H1617">
        <v>8</v>
      </c>
      <c r="I1617">
        <f>EmpresaUsa[[#This Row],[PRECIO]]*EmpresaUsa[[#This Row],[CANTIDADSOLICITADA]]</f>
        <v>72.8</v>
      </c>
      <c r="J1617" t="s">
        <v>196</v>
      </c>
      <c r="K1617" t="s">
        <v>222</v>
      </c>
    </row>
    <row r="1618" spans="1:11" x14ac:dyDescent="0.35">
      <c r="A1618">
        <v>10863</v>
      </c>
      <c r="B1618" t="s">
        <v>20</v>
      </c>
      <c r="C1618" s="1">
        <v>35828</v>
      </c>
      <c r="D1618" t="s">
        <v>53</v>
      </c>
      <c r="E1618" t="s">
        <v>36</v>
      </c>
      <c r="F1618" t="s">
        <v>105</v>
      </c>
      <c r="G1618">
        <v>23.4</v>
      </c>
      <c r="H1618">
        <v>20</v>
      </c>
      <c r="I1618">
        <f>EmpresaUsa[[#This Row],[PRECIO]]*EmpresaUsa[[#This Row],[CANTIDADSOLICITADA]]</f>
        <v>468</v>
      </c>
      <c r="J1618" t="s">
        <v>209</v>
      </c>
      <c r="K1618" t="s">
        <v>223</v>
      </c>
    </row>
    <row r="1619" spans="1:11" x14ac:dyDescent="0.35">
      <c r="A1619">
        <v>10863</v>
      </c>
      <c r="B1619" t="s">
        <v>20</v>
      </c>
      <c r="C1619" s="1">
        <v>35828</v>
      </c>
      <c r="D1619" t="s">
        <v>53</v>
      </c>
      <c r="E1619" t="s">
        <v>22</v>
      </c>
      <c r="F1619" t="s">
        <v>131</v>
      </c>
      <c r="G1619">
        <v>17.225000000000001</v>
      </c>
      <c r="H1619">
        <v>12</v>
      </c>
      <c r="I1619">
        <f>EmpresaUsa[[#This Row],[PRECIO]]*EmpresaUsa[[#This Row],[CANTIDADSOLICITADA]]</f>
        <v>206.70000000000002</v>
      </c>
      <c r="J1619" t="s">
        <v>201</v>
      </c>
      <c r="K1619" t="s">
        <v>224</v>
      </c>
    </row>
    <row r="1620" spans="1:11" x14ac:dyDescent="0.35">
      <c r="A1620">
        <v>10864</v>
      </c>
      <c r="B1620" t="s">
        <v>20</v>
      </c>
      <c r="C1620" s="1">
        <v>35828</v>
      </c>
      <c r="D1620" t="s">
        <v>153</v>
      </c>
      <c r="E1620" t="s">
        <v>36</v>
      </c>
      <c r="F1620" t="s">
        <v>66</v>
      </c>
      <c r="G1620">
        <v>23.4</v>
      </c>
      <c r="H1620">
        <v>4</v>
      </c>
      <c r="I1620">
        <f>EmpresaUsa[[#This Row],[PRECIO]]*EmpresaUsa[[#This Row],[CANTIDADSOLICITADA]]</f>
        <v>93.6</v>
      </c>
      <c r="J1620" t="s">
        <v>199</v>
      </c>
      <c r="K1620" t="s">
        <v>225</v>
      </c>
    </row>
    <row r="1621" spans="1:11" x14ac:dyDescent="0.35">
      <c r="A1621">
        <v>10864</v>
      </c>
      <c r="B1621" t="s">
        <v>20</v>
      </c>
      <c r="C1621" s="1">
        <v>35828</v>
      </c>
      <c r="D1621" t="s">
        <v>153</v>
      </c>
      <c r="E1621" t="s">
        <v>36</v>
      </c>
      <c r="F1621" t="s">
        <v>104</v>
      </c>
      <c r="G1621">
        <v>18.2</v>
      </c>
      <c r="H1621">
        <v>15</v>
      </c>
      <c r="I1621">
        <f>EmpresaUsa[[#This Row],[PRECIO]]*EmpresaUsa[[#This Row],[CANTIDADSOLICITADA]]</f>
        <v>273</v>
      </c>
      <c r="J1621" t="s">
        <v>194</v>
      </c>
      <c r="K1621" t="s">
        <v>226</v>
      </c>
    </row>
    <row r="1622" spans="1:11" x14ac:dyDescent="0.35">
      <c r="A1622">
        <v>10865</v>
      </c>
      <c r="B1622" t="s">
        <v>73</v>
      </c>
      <c r="C1622" s="1">
        <v>35828</v>
      </c>
      <c r="D1622" t="s">
        <v>86</v>
      </c>
      <c r="E1622" t="s">
        <v>36</v>
      </c>
      <c r="F1622" t="s">
        <v>140</v>
      </c>
      <c r="G1622">
        <v>342.55</v>
      </c>
      <c r="H1622">
        <v>60</v>
      </c>
      <c r="I1622">
        <f>EmpresaUsa[[#This Row],[PRECIO]]*EmpresaUsa[[#This Row],[CANTIDADSOLICITADA]]</f>
        <v>20553</v>
      </c>
      <c r="J1622" t="s">
        <v>194</v>
      </c>
      <c r="K1622" t="s">
        <v>195</v>
      </c>
    </row>
    <row r="1623" spans="1:11" x14ac:dyDescent="0.35">
      <c r="A1623">
        <v>10865</v>
      </c>
      <c r="B1623" t="s">
        <v>73</v>
      </c>
      <c r="C1623" s="1">
        <v>35828</v>
      </c>
      <c r="D1623" t="s">
        <v>86</v>
      </c>
      <c r="E1623" t="s">
        <v>36</v>
      </c>
      <c r="F1623" t="s">
        <v>37</v>
      </c>
      <c r="G1623">
        <v>23.4</v>
      </c>
      <c r="H1623">
        <v>80</v>
      </c>
      <c r="I1623">
        <f>EmpresaUsa[[#This Row],[PRECIO]]*EmpresaUsa[[#This Row],[CANTIDADSOLICITADA]]</f>
        <v>1872</v>
      </c>
      <c r="J1623" t="s">
        <v>196</v>
      </c>
      <c r="K1623" t="s">
        <v>197</v>
      </c>
    </row>
    <row r="1624" spans="1:11" x14ac:dyDescent="0.35">
      <c r="A1624">
        <v>10866</v>
      </c>
      <c r="B1624" t="s">
        <v>8</v>
      </c>
      <c r="C1624" s="1">
        <v>35829</v>
      </c>
      <c r="D1624" t="s">
        <v>94</v>
      </c>
      <c r="E1624" t="s">
        <v>36</v>
      </c>
      <c r="F1624" t="s">
        <v>46</v>
      </c>
      <c r="G1624">
        <v>24.7</v>
      </c>
      <c r="H1624">
        <v>21</v>
      </c>
      <c r="I1624">
        <f>EmpresaUsa[[#This Row],[PRECIO]]*EmpresaUsa[[#This Row],[CANTIDADSOLICITADA]]</f>
        <v>518.69999999999993</v>
      </c>
      <c r="J1624" t="s">
        <v>196</v>
      </c>
      <c r="K1624" t="s">
        <v>198</v>
      </c>
    </row>
    <row r="1625" spans="1:11" x14ac:dyDescent="0.35">
      <c r="A1625">
        <v>10866</v>
      </c>
      <c r="B1625" t="s">
        <v>8</v>
      </c>
      <c r="C1625" s="1">
        <v>35829</v>
      </c>
      <c r="D1625" t="s">
        <v>94</v>
      </c>
      <c r="E1625" t="s">
        <v>36</v>
      </c>
      <c r="F1625" t="s">
        <v>40</v>
      </c>
      <c r="G1625">
        <v>5.85</v>
      </c>
      <c r="H1625">
        <v>6</v>
      </c>
      <c r="I1625">
        <f>EmpresaUsa[[#This Row],[PRECIO]]*EmpresaUsa[[#This Row],[CANTIDADSOLICITADA]]</f>
        <v>35.099999999999994</v>
      </c>
      <c r="J1625" t="s">
        <v>199</v>
      </c>
      <c r="K1625" t="s">
        <v>200</v>
      </c>
    </row>
    <row r="1626" spans="1:11" x14ac:dyDescent="0.35">
      <c r="A1626">
        <v>10866</v>
      </c>
      <c r="B1626" t="s">
        <v>8</v>
      </c>
      <c r="C1626" s="1">
        <v>35829</v>
      </c>
      <c r="D1626" t="s">
        <v>94</v>
      </c>
      <c r="E1626" t="s">
        <v>22</v>
      </c>
      <c r="F1626" t="s">
        <v>71</v>
      </c>
      <c r="G1626">
        <v>33.656999999999996</v>
      </c>
      <c r="H1626">
        <v>40</v>
      </c>
      <c r="I1626">
        <f>EmpresaUsa[[#This Row],[PRECIO]]*EmpresaUsa[[#This Row],[CANTIDADSOLICITADA]]</f>
        <v>1346.2799999999997</v>
      </c>
      <c r="J1626" t="s">
        <v>201</v>
      </c>
      <c r="K1626" t="s">
        <v>202</v>
      </c>
    </row>
    <row r="1627" spans="1:11" x14ac:dyDescent="0.35">
      <c r="A1627">
        <v>10867</v>
      </c>
      <c r="B1627" t="s">
        <v>15</v>
      </c>
      <c r="C1627" s="1">
        <v>35829</v>
      </c>
      <c r="D1627" t="s">
        <v>125</v>
      </c>
      <c r="E1627" t="s">
        <v>41</v>
      </c>
      <c r="F1627" t="s">
        <v>51</v>
      </c>
      <c r="G1627">
        <v>42.64</v>
      </c>
      <c r="H1627">
        <v>3</v>
      </c>
      <c r="I1627">
        <f>EmpresaUsa[[#This Row],[PRECIO]]*EmpresaUsa[[#This Row],[CANTIDADSOLICITADA]]</f>
        <v>127.92</v>
      </c>
      <c r="J1627" t="s">
        <v>196</v>
      </c>
      <c r="K1627" t="s">
        <v>203</v>
      </c>
    </row>
    <row r="1628" spans="1:11" x14ac:dyDescent="0.35">
      <c r="A1628">
        <v>10868</v>
      </c>
      <c r="B1628" t="s">
        <v>112</v>
      </c>
      <c r="C1628" s="1">
        <v>35830</v>
      </c>
      <c r="D1628" t="s">
        <v>160</v>
      </c>
      <c r="E1628" t="s">
        <v>31</v>
      </c>
      <c r="F1628" t="s">
        <v>141</v>
      </c>
      <c r="G1628">
        <v>40.598999999999997</v>
      </c>
      <c r="H1628">
        <v>20</v>
      </c>
      <c r="I1628">
        <f>EmpresaUsa[[#This Row],[PRECIO]]*EmpresaUsa[[#This Row],[CANTIDADSOLICITADA]]</f>
        <v>811.9799999999999</v>
      </c>
      <c r="J1628" t="s">
        <v>204</v>
      </c>
      <c r="K1628" t="s">
        <v>205</v>
      </c>
    </row>
    <row r="1629" spans="1:11" x14ac:dyDescent="0.35">
      <c r="A1629">
        <v>10868</v>
      </c>
      <c r="B1629" t="s">
        <v>112</v>
      </c>
      <c r="C1629" s="1">
        <v>35830</v>
      </c>
      <c r="D1629" t="s">
        <v>160</v>
      </c>
      <c r="E1629" t="s">
        <v>36</v>
      </c>
      <c r="F1629" t="s">
        <v>66</v>
      </c>
      <c r="G1629">
        <v>23.4</v>
      </c>
      <c r="H1629">
        <v>30</v>
      </c>
      <c r="I1629">
        <f>EmpresaUsa[[#This Row],[PRECIO]]*EmpresaUsa[[#This Row],[CANTIDADSOLICITADA]]</f>
        <v>702</v>
      </c>
      <c r="J1629" t="s">
        <v>196</v>
      </c>
      <c r="K1629" t="s">
        <v>206</v>
      </c>
    </row>
    <row r="1630" spans="1:11" x14ac:dyDescent="0.35">
      <c r="A1630">
        <v>10868</v>
      </c>
      <c r="B1630" t="s">
        <v>112</v>
      </c>
      <c r="C1630" s="1">
        <v>35830</v>
      </c>
      <c r="D1630" t="s">
        <v>160</v>
      </c>
      <c r="E1630" t="s">
        <v>31</v>
      </c>
      <c r="F1630" t="s">
        <v>38</v>
      </c>
      <c r="G1630">
        <v>26</v>
      </c>
      <c r="H1630">
        <v>42</v>
      </c>
      <c r="I1630">
        <f>EmpresaUsa[[#This Row],[PRECIO]]*EmpresaUsa[[#This Row],[CANTIDADSOLICITADA]]</f>
        <v>1092</v>
      </c>
      <c r="J1630" t="s">
        <v>196</v>
      </c>
      <c r="K1630" t="s">
        <v>207</v>
      </c>
    </row>
    <row r="1631" spans="1:11" x14ac:dyDescent="0.35">
      <c r="A1631">
        <v>10869</v>
      </c>
      <c r="B1631" t="s">
        <v>8</v>
      </c>
      <c r="C1631" s="1">
        <v>35830</v>
      </c>
      <c r="D1631" t="s">
        <v>154</v>
      </c>
      <c r="E1631" t="s">
        <v>36</v>
      </c>
      <c r="F1631" t="s">
        <v>105</v>
      </c>
      <c r="G1631">
        <v>23.4</v>
      </c>
      <c r="H1631">
        <v>40</v>
      </c>
      <c r="I1631">
        <f>EmpresaUsa[[#This Row],[PRECIO]]*EmpresaUsa[[#This Row],[CANTIDADSOLICITADA]]</f>
        <v>936</v>
      </c>
      <c r="J1631" t="s">
        <v>201</v>
      </c>
      <c r="K1631" t="s">
        <v>208</v>
      </c>
    </row>
    <row r="1632" spans="1:11" x14ac:dyDescent="0.35">
      <c r="A1632">
        <v>10869</v>
      </c>
      <c r="B1632" t="s">
        <v>8</v>
      </c>
      <c r="C1632" s="1">
        <v>35830</v>
      </c>
      <c r="D1632" t="s">
        <v>154</v>
      </c>
      <c r="E1632" t="s">
        <v>10</v>
      </c>
      <c r="F1632" t="s">
        <v>11</v>
      </c>
      <c r="G1632">
        <v>27.3</v>
      </c>
      <c r="H1632">
        <v>10</v>
      </c>
      <c r="I1632">
        <f>EmpresaUsa[[#This Row],[PRECIO]]*EmpresaUsa[[#This Row],[CANTIDADSOLICITADA]]</f>
        <v>273</v>
      </c>
      <c r="J1632" t="s">
        <v>209</v>
      </c>
      <c r="K1632" t="s">
        <v>210</v>
      </c>
    </row>
    <row r="1633" spans="1:11" x14ac:dyDescent="0.35">
      <c r="A1633">
        <v>10869</v>
      </c>
      <c r="B1633" t="s">
        <v>8</v>
      </c>
      <c r="C1633" s="1">
        <v>35830</v>
      </c>
      <c r="D1633" t="s">
        <v>154</v>
      </c>
      <c r="E1633" t="s">
        <v>12</v>
      </c>
      <c r="F1633" t="s">
        <v>146</v>
      </c>
      <c r="G1633">
        <v>11.7</v>
      </c>
      <c r="H1633">
        <v>50</v>
      </c>
      <c r="I1633">
        <f>EmpresaUsa[[#This Row],[PRECIO]]*EmpresaUsa[[#This Row],[CANTIDADSOLICITADA]]</f>
        <v>585</v>
      </c>
      <c r="J1633" t="s">
        <v>204</v>
      </c>
      <c r="K1633" t="s">
        <v>211</v>
      </c>
    </row>
    <row r="1634" spans="1:11" x14ac:dyDescent="0.35">
      <c r="A1634">
        <v>10869</v>
      </c>
      <c r="B1634" t="s">
        <v>8</v>
      </c>
      <c r="C1634" s="1">
        <v>35830</v>
      </c>
      <c r="D1634" t="s">
        <v>154</v>
      </c>
      <c r="E1634" t="s">
        <v>31</v>
      </c>
      <c r="F1634" t="s">
        <v>111</v>
      </c>
      <c r="G1634">
        <v>16.25</v>
      </c>
      <c r="H1634">
        <v>20</v>
      </c>
      <c r="I1634">
        <f>EmpresaUsa[[#This Row],[PRECIO]]*EmpresaUsa[[#This Row],[CANTIDADSOLICITADA]]</f>
        <v>325</v>
      </c>
      <c r="J1634" t="s">
        <v>204</v>
      </c>
      <c r="K1634" t="s">
        <v>212</v>
      </c>
    </row>
    <row r="1635" spans="1:11" x14ac:dyDescent="0.35">
      <c r="A1635">
        <v>10870</v>
      </c>
      <c r="B1635" t="s">
        <v>8</v>
      </c>
      <c r="C1635" s="1">
        <v>35830</v>
      </c>
      <c r="D1635" t="s">
        <v>161</v>
      </c>
      <c r="E1635" t="s">
        <v>36</v>
      </c>
      <c r="F1635" t="s">
        <v>66</v>
      </c>
      <c r="G1635">
        <v>23.4</v>
      </c>
      <c r="H1635">
        <v>3</v>
      </c>
      <c r="I1635">
        <f>EmpresaUsa[[#This Row],[PRECIO]]*EmpresaUsa[[#This Row],[CANTIDADSOLICITADA]]</f>
        <v>70.199999999999989</v>
      </c>
      <c r="J1635" t="s">
        <v>196</v>
      </c>
      <c r="K1635" t="s">
        <v>213</v>
      </c>
    </row>
    <row r="1636" spans="1:11" x14ac:dyDescent="0.35">
      <c r="A1636">
        <v>10870</v>
      </c>
      <c r="B1636" t="s">
        <v>8</v>
      </c>
      <c r="C1636" s="1">
        <v>35830</v>
      </c>
      <c r="D1636" t="s">
        <v>161</v>
      </c>
      <c r="E1636" t="s">
        <v>17</v>
      </c>
      <c r="F1636" t="s">
        <v>19</v>
      </c>
      <c r="G1636">
        <v>68.900000000000006</v>
      </c>
      <c r="H1636">
        <v>2</v>
      </c>
      <c r="I1636">
        <f>EmpresaUsa[[#This Row],[PRECIO]]*EmpresaUsa[[#This Row],[CANTIDADSOLICITADA]]</f>
        <v>137.80000000000001</v>
      </c>
      <c r="J1636" t="s">
        <v>201</v>
      </c>
      <c r="K1636" t="s">
        <v>214</v>
      </c>
    </row>
    <row r="1637" spans="1:11" x14ac:dyDescent="0.35">
      <c r="A1637">
        <v>10871</v>
      </c>
      <c r="B1637" t="s">
        <v>44</v>
      </c>
      <c r="C1637" s="1">
        <v>35831</v>
      </c>
      <c r="D1637" t="s">
        <v>142</v>
      </c>
      <c r="E1637" t="s">
        <v>24</v>
      </c>
      <c r="F1637" t="s">
        <v>128</v>
      </c>
      <c r="G1637">
        <v>32.5</v>
      </c>
      <c r="H1637">
        <v>50</v>
      </c>
      <c r="I1637">
        <f>EmpresaUsa[[#This Row],[PRECIO]]*EmpresaUsa[[#This Row],[CANTIDADSOLICITADA]]</f>
        <v>1625</v>
      </c>
      <c r="J1637" t="s">
        <v>201</v>
      </c>
      <c r="K1637" t="s">
        <v>215</v>
      </c>
    </row>
    <row r="1638" spans="1:11" x14ac:dyDescent="0.35">
      <c r="A1638">
        <v>10871</v>
      </c>
      <c r="B1638" t="s">
        <v>44</v>
      </c>
      <c r="C1638" s="1">
        <v>35831</v>
      </c>
      <c r="D1638" t="s">
        <v>142</v>
      </c>
      <c r="E1638" t="s">
        <v>31</v>
      </c>
      <c r="F1638" t="s">
        <v>47</v>
      </c>
      <c r="G1638">
        <v>22.684999999999999</v>
      </c>
      <c r="H1638">
        <v>12</v>
      </c>
      <c r="I1638">
        <f>EmpresaUsa[[#This Row],[PRECIO]]*EmpresaUsa[[#This Row],[CANTIDADSOLICITADA]]</f>
        <v>272.21999999999997</v>
      </c>
      <c r="J1638" t="s">
        <v>194</v>
      </c>
      <c r="K1638" t="s">
        <v>216</v>
      </c>
    </row>
    <row r="1639" spans="1:11" x14ac:dyDescent="0.35">
      <c r="A1639">
        <v>10871</v>
      </c>
      <c r="B1639" t="s">
        <v>44</v>
      </c>
      <c r="C1639" s="1">
        <v>35831</v>
      </c>
      <c r="D1639" t="s">
        <v>142</v>
      </c>
      <c r="E1639" t="s">
        <v>41</v>
      </c>
      <c r="F1639" t="s">
        <v>75</v>
      </c>
      <c r="G1639">
        <v>50.7</v>
      </c>
      <c r="H1639">
        <v>16</v>
      </c>
      <c r="I1639">
        <f>EmpresaUsa[[#This Row],[PRECIO]]*EmpresaUsa[[#This Row],[CANTIDADSOLICITADA]]</f>
        <v>811.2</v>
      </c>
      <c r="J1639" t="s">
        <v>199</v>
      </c>
      <c r="K1639" t="s">
        <v>217</v>
      </c>
    </row>
    <row r="1640" spans="1:11" x14ac:dyDescent="0.35">
      <c r="A1640">
        <v>10872</v>
      </c>
      <c r="B1640" t="s">
        <v>8</v>
      </c>
      <c r="C1640" s="1">
        <v>35831</v>
      </c>
      <c r="D1640" t="s">
        <v>123</v>
      </c>
      <c r="E1640" t="s">
        <v>41</v>
      </c>
      <c r="F1640" t="s">
        <v>42</v>
      </c>
      <c r="G1640">
        <v>31.2</v>
      </c>
      <c r="H1640">
        <v>10</v>
      </c>
      <c r="I1640">
        <f>EmpresaUsa[[#This Row],[PRECIO]]*EmpresaUsa[[#This Row],[CANTIDADSOLICITADA]]</f>
        <v>312</v>
      </c>
      <c r="J1640" t="s">
        <v>194</v>
      </c>
      <c r="K1640" t="s">
        <v>218</v>
      </c>
    </row>
    <row r="1641" spans="1:11" x14ac:dyDescent="0.35">
      <c r="A1641">
        <v>10872</v>
      </c>
      <c r="B1641" t="s">
        <v>8</v>
      </c>
      <c r="C1641" s="1">
        <v>35831</v>
      </c>
      <c r="D1641" t="s">
        <v>123</v>
      </c>
      <c r="E1641" t="s">
        <v>31</v>
      </c>
      <c r="F1641" t="s">
        <v>63</v>
      </c>
      <c r="G1641">
        <v>64.09</v>
      </c>
      <c r="H1641">
        <v>20</v>
      </c>
      <c r="I1641">
        <f>EmpresaUsa[[#This Row],[PRECIO]]*EmpresaUsa[[#This Row],[CANTIDADSOLICITADA]]</f>
        <v>1281.8000000000002</v>
      </c>
      <c r="J1641" t="s">
        <v>196</v>
      </c>
      <c r="K1641" t="s">
        <v>219</v>
      </c>
    </row>
    <row r="1642" spans="1:11" x14ac:dyDescent="0.35">
      <c r="A1642">
        <v>10872</v>
      </c>
      <c r="B1642" t="s">
        <v>8</v>
      </c>
      <c r="C1642" s="1">
        <v>35831</v>
      </c>
      <c r="D1642" t="s">
        <v>123</v>
      </c>
      <c r="E1642" t="s">
        <v>12</v>
      </c>
      <c r="F1642" t="s">
        <v>115</v>
      </c>
      <c r="G1642">
        <v>43.225000000000001</v>
      </c>
      <c r="H1642">
        <v>15</v>
      </c>
      <c r="I1642">
        <f>EmpresaUsa[[#This Row],[PRECIO]]*EmpresaUsa[[#This Row],[CANTIDADSOLICITADA]]</f>
        <v>648.375</v>
      </c>
      <c r="J1642" t="s">
        <v>196</v>
      </c>
      <c r="K1642" t="s">
        <v>220</v>
      </c>
    </row>
    <row r="1643" spans="1:11" x14ac:dyDescent="0.35">
      <c r="A1643">
        <v>10872</v>
      </c>
      <c r="B1643" t="s">
        <v>8</v>
      </c>
      <c r="C1643" s="1">
        <v>35831</v>
      </c>
      <c r="D1643" t="s">
        <v>123</v>
      </c>
      <c r="E1643" t="s">
        <v>24</v>
      </c>
      <c r="F1643" t="s">
        <v>25</v>
      </c>
      <c r="G1643">
        <v>27.364999999999998</v>
      </c>
      <c r="H1643">
        <v>21</v>
      </c>
      <c r="I1643">
        <f>EmpresaUsa[[#This Row],[PRECIO]]*EmpresaUsa[[#This Row],[CANTIDADSOLICITADA]]</f>
        <v>574.66499999999996</v>
      </c>
      <c r="J1643" t="s">
        <v>199</v>
      </c>
      <c r="K1643" t="s">
        <v>221</v>
      </c>
    </row>
    <row r="1644" spans="1:11" x14ac:dyDescent="0.35">
      <c r="A1644">
        <v>10873</v>
      </c>
      <c r="B1644" t="s">
        <v>20</v>
      </c>
      <c r="C1644" s="1">
        <v>35832</v>
      </c>
      <c r="D1644" t="s">
        <v>185</v>
      </c>
      <c r="E1644" t="s">
        <v>31</v>
      </c>
      <c r="F1644" t="s">
        <v>60</v>
      </c>
      <c r="G1644">
        <v>13</v>
      </c>
      <c r="H1644">
        <v>20</v>
      </c>
      <c r="I1644">
        <f>EmpresaUsa[[#This Row],[PRECIO]]*EmpresaUsa[[#This Row],[CANTIDADSOLICITADA]]</f>
        <v>260</v>
      </c>
      <c r="J1644" t="s">
        <v>196</v>
      </c>
      <c r="K1644" t="s">
        <v>222</v>
      </c>
    </row>
    <row r="1645" spans="1:11" x14ac:dyDescent="0.35">
      <c r="A1645">
        <v>10873</v>
      </c>
      <c r="B1645" t="s">
        <v>20</v>
      </c>
      <c r="C1645" s="1">
        <v>35832</v>
      </c>
      <c r="D1645" t="s">
        <v>185</v>
      </c>
      <c r="E1645" t="s">
        <v>17</v>
      </c>
      <c r="F1645" t="s">
        <v>93</v>
      </c>
      <c r="G1645">
        <v>59.28</v>
      </c>
      <c r="H1645">
        <v>3</v>
      </c>
      <c r="I1645">
        <f>EmpresaUsa[[#This Row],[PRECIO]]*EmpresaUsa[[#This Row],[CANTIDADSOLICITADA]]</f>
        <v>177.84</v>
      </c>
      <c r="J1645" t="s">
        <v>209</v>
      </c>
      <c r="K1645" t="s">
        <v>223</v>
      </c>
    </row>
    <row r="1646" spans="1:11" x14ac:dyDescent="0.35">
      <c r="A1646">
        <v>10874</v>
      </c>
      <c r="B1646" t="s">
        <v>8</v>
      </c>
      <c r="C1646" s="1">
        <v>35832</v>
      </c>
      <c r="D1646" t="s">
        <v>123</v>
      </c>
      <c r="E1646" t="s">
        <v>22</v>
      </c>
      <c r="F1646" t="s">
        <v>87</v>
      </c>
      <c r="G1646">
        <v>40.299999999999997</v>
      </c>
      <c r="H1646">
        <v>10</v>
      </c>
      <c r="I1646">
        <f>EmpresaUsa[[#This Row],[PRECIO]]*EmpresaUsa[[#This Row],[CANTIDADSOLICITADA]]</f>
        <v>403</v>
      </c>
      <c r="J1646" t="s">
        <v>201</v>
      </c>
      <c r="K1646" t="s">
        <v>224</v>
      </c>
    </row>
    <row r="1647" spans="1:11" x14ac:dyDescent="0.35">
      <c r="A1647">
        <v>10875</v>
      </c>
      <c r="B1647" t="s">
        <v>20</v>
      </c>
      <c r="C1647" s="1">
        <v>35832</v>
      </c>
      <c r="D1647" t="s">
        <v>94</v>
      </c>
      <c r="E1647" t="s">
        <v>31</v>
      </c>
      <c r="F1647" t="s">
        <v>101</v>
      </c>
      <c r="G1647">
        <v>11.96</v>
      </c>
      <c r="H1647">
        <v>25</v>
      </c>
      <c r="I1647">
        <f>EmpresaUsa[[#This Row],[PRECIO]]*EmpresaUsa[[#This Row],[CANTIDADSOLICITADA]]</f>
        <v>299</v>
      </c>
      <c r="J1647" t="s">
        <v>199</v>
      </c>
      <c r="K1647" t="s">
        <v>225</v>
      </c>
    </row>
    <row r="1648" spans="1:11" x14ac:dyDescent="0.35">
      <c r="A1648">
        <v>10875</v>
      </c>
      <c r="B1648" t="s">
        <v>20</v>
      </c>
      <c r="C1648" s="1">
        <v>35832</v>
      </c>
      <c r="D1648" t="s">
        <v>94</v>
      </c>
      <c r="E1648" t="s">
        <v>31</v>
      </c>
      <c r="F1648" t="s">
        <v>144</v>
      </c>
      <c r="G1648">
        <v>12.35</v>
      </c>
      <c r="H1648">
        <v>21</v>
      </c>
      <c r="I1648">
        <f>EmpresaUsa[[#This Row],[PRECIO]]*EmpresaUsa[[#This Row],[CANTIDADSOLICITADA]]</f>
        <v>259.34999999999997</v>
      </c>
      <c r="J1648" t="s">
        <v>194</v>
      </c>
      <c r="K1648" t="s">
        <v>226</v>
      </c>
    </row>
    <row r="1649" spans="1:11" x14ac:dyDescent="0.35">
      <c r="A1649">
        <v>10875</v>
      </c>
      <c r="B1649" t="s">
        <v>20</v>
      </c>
      <c r="C1649" s="1">
        <v>35832</v>
      </c>
      <c r="D1649" t="s">
        <v>94</v>
      </c>
      <c r="E1649" t="s">
        <v>31</v>
      </c>
      <c r="F1649" t="s">
        <v>38</v>
      </c>
      <c r="G1649">
        <v>26</v>
      </c>
      <c r="H1649">
        <v>15</v>
      </c>
      <c r="I1649">
        <f>EmpresaUsa[[#This Row],[PRECIO]]*EmpresaUsa[[#This Row],[CANTIDADSOLICITADA]]</f>
        <v>390</v>
      </c>
      <c r="J1649" t="s">
        <v>194</v>
      </c>
      <c r="K1649" t="s">
        <v>195</v>
      </c>
    </row>
    <row r="1650" spans="1:11" x14ac:dyDescent="0.35">
      <c r="A1650">
        <v>10876</v>
      </c>
      <c r="B1650" t="s">
        <v>112</v>
      </c>
      <c r="C1650" s="1">
        <v>35835</v>
      </c>
      <c r="D1650" t="s">
        <v>142</v>
      </c>
      <c r="E1650" t="s">
        <v>22</v>
      </c>
      <c r="F1650" t="s">
        <v>108</v>
      </c>
      <c r="G1650">
        <v>15.6</v>
      </c>
      <c r="H1650">
        <v>21</v>
      </c>
      <c r="I1650">
        <f>EmpresaUsa[[#This Row],[PRECIO]]*EmpresaUsa[[#This Row],[CANTIDADSOLICITADA]]</f>
        <v>327.59999999999997</v>
      </c>
      <c r="J1650" t="s">
        <v>196</v>
      </c>
      <c r="K1650" t="s">
        <v>197</v>
      </c>
    </row>
    <row r="1651" spans="1:11" x14ac:dyDescent="0.35">
      <c r="A1651">
        <v>10876</v>
      </c>
      <c r="B1651" t="s">
        <v>112</v>
      </c>
      <c r="C1651" s="1">
        <v>35835</v>
      </c>
      <c r="D1651" t="s">
        <v>142</v>
      </c>
      <c r="E1651" t="s">
        <v>12</v>
      </c>
      <c r="F1651" t="s">
        <v>115</v>
      </c>
      <c r="G1651">
        <v>43.225000000000001</v>
      </c>
      <c r="H1651">
        <v>20</v>
      </c>
      <c r="I1651">
        <f>EmpresaUsa[[#This Row],[PRECIO]]*EmpresaUsa[[#This Row],[CANTIDADSOLICITADA]]</f>
        <v>864.5</v>
      </c>
      <c r="J1651" t="s">
        <v>196</v>
      </c>
      <c r="K1651" t="s">
        <v>198</v>
      </c>
    </row>
    <row r="1652" spans="1:11" x14ac:dyDescent="0.35">
      <c r="A1652">
        <v>10877</v>
      </c>
      <c r="B1652" t="s">
        <v>55</v>
      </c>
      <c r="C1652" s="1">
        <v>35835</v>
      </c>
      <c r="D1652" t="s">
        <v>106</v>
      </c>
      <c r="E1652" t="s">
        <v>31</v>
      </c>
      <c r="F1652" t="s">
        <v>47</v>
      </c>
      <c r="G1652">
        <v>22.684999999999999</v>
      </c>
      <c r="H1652">
        <v>30</v>
      </c>
      <c r="I1652">
        <f>EmpresaUsa[[#This Row],[PRECIO]]*EmpresaUsa[[#This Row],[CANTIDADSOLICITADA]]</f>
        <v>680.55</v>
      </c>
      <c r="J1652" t="s">
        <v>199</v>
      </c>
      <c r="K1652" t="s">
        <v>200</v>
      </c>
    </row>
    <row r="1653" spans="1:11" x14ac:dyDescent="0.35">
      <c r="A1653">
        <v>10877</v>
      </c>
      <c r="B1653" t="s">
        <v>55</v>
      </c>
      <c r="C1653" s="1">
        <v>35835</v>
      </c>
      <c r="D1653" t="s">
        <v>106</v>
      </c>
      <c r="E1653" t="s">
        <v>22</v>
      </c>
      <c r="F1653" t="s">
        <v>118</v>
      </c>
      <c r="G1653">
        <v>81.25</v>
      </c>
      <c r="H1653">
        <v>25</v>
      </c>
      <c r="I1653">
        <f>EmpresaUsa[[#This Row],[PRECIO]]*EmpresaUsa[[#This Row],[CANTIDADSOLICITADA]]</f>
        <v>2031.25</v>
      </c>
      <c r="J1653" t="s">
        <v>201</v>
      </c>
      <c r="K1653" t="s">
        <v>202</v>
      </c>
    </row>
    <row r="1654" spans="1:11" x14ac:dyDescent="0.35">
      <c r="A1654">
        <v>10878</v>
      </c>
      <c r="B1654" t="s">
        <v>20</v>
      </c>
      <c r="C1654" s="1">
        <v>35836</v>
      </c>
      <c r="D1654" t="s">
        <v>86</v>
      </c>
      <c r="E1654" t="s">
        <v>31</v>
      </c>
      <c r="F1654" t="s">
        <v>32</v>
      </c>
      <c r="G1654">
        <v>105.3</v>
      </c>
      <c r="H1654">
        <v>20</v>
      </c>
      <c r="I1654">
        <f>EmpresaUsa[[#This Row],[PRECIO]]*EmpresaUsa[[#This Row],[CANTIDADSOLICITADA]]</f>
        <v>2106</v>
      </c>
      <c r="J1654" t="s">
        <v>196</v>
      </c>
      <c r="K1654" t="s">
        <v>203</v>
      </c>
    </row>
    <row r="1655" spans="1:11" x14ac:dyDescent="0.35">
      <c r="A1655">
        <v>10879</v>
      </c>
      <c r="B1655" t="s">
        <v>26</v>
      </c>
      <c r="C1655" s="1">
        <v>35836</v>
      </c>
      <c r="D1655" t="s">
        <v>185</v>
      </c>
      <c r="E1655" t="s">
        <v>22</v>
      </c>
      <c r="F1655" t="s">
        <v>79</v>
      </c>
      <c r="G1655">
        <v>23.92</v>
      </c>
      <c r="H1655">
        <v>12</v>
      </c>
      <c r="I1655">
        <f>EmpresaUsa[[#This Row],[PRECIO]]*EmpresaUsa[[#This Row],[CANTIDADSOLICITADA]]</f>
        <v>287.04000000000002</v>
      </c>
      <c r="J1655" t="s">
        <v>204</v>
      </c>
      <c r="K1655" t="s">
        <v>205</v>
      </c>
    </row>
    <row r="1656" spans="1:11" x14ac:dyDescent="0.35">
      <c r="A1656">
        <v>10879</v>
      </c>
      <c r="B1656" t="s">
        <v>26</v>
      </c>
      <c r="C1656" s="1">
        <v>35836</v>
      </c>
      <c r="D1656" t="s">
        <v>185</v>
      </c>
      <c r="E1656" t="s">
        <v>24</v>
      </c>
      <c r="F1656" t="s">
        <v>25</v>
      </c>
      <c r="G1656">
        <v>27.364999999999998</v>
      </c>
      <c r="H1656">
        <v>10</v>
      </c>
      <c r="I1656">
        <f>EmpresaUsa[[#This Row],[PRECIO]]*EmpresaUsa[[#This Row],[CANTIDADSOLICITADA]]</f>
        <v>273.64999999999998</v>
      </c>
      <c r="J1656" t="s">
        <v>196</v>
      </c>
      <c r="K1656" t="s">
        <v>206</v>
      </c>
    </row>
    <row r="1657" spans="1:11" x14ac:dyDescent="0.35">
      <c r="A1657">
        <v>10879</v>
      </c>
      <c r="B1657" t="s">
        <v>26</v>
      </c>
      <c r="C1657" s="1">
        <v>35836</v>
      </c>
      <c r="D1657" t="s">
        <v>185</v>
      </c>
      <c r="E1657" t="s">
        <v>36</v>
      </c>
      <c r="F1657" t="s">
        <v>80</v>
      </c>
      <c r="G1657">
        <v>23.4</v>
      </c>
      <c r="H1657">
        <v>10</v>
      </c>
      <c r="I1657">
        <f>EmpresaUsa[[#This Row],[PRECIO]]*EmpresaUsa[[#This Row],[CANTIDADSOLICITADA]]</f>
        <v>234</v>
      </c>
      <c r="J1657" t="s">
        <v>196</v>
      </c>
      <c r="K1657" t="s">
        <v>207</v>
      </c>
    </row>
    <row r="1658" spans="1:11" x14ac:dyDescent="0.35">
      <c r="A1658">
        <v>10880</v>
      </c>
      <c r="B1658" t="s">
        <v>112</v>
      </c>
      <c r="C1658" s="1">
        <v>35836</v>
      </c>
      <c r="D1658" t="s">
        <v>72</v>
      </c>
      <c r="E1658" t="s">
        <v>12</v>
      </c>
      <c r="F1658" t="s">
        <v>146</v>
      </c>
      <c r="G1658">
        <v>11.7</v>
      </c>
      <c r="H1658">
        <v>30</v>
      </c>
      <c r="I1658">
        <f>EmpresaUsa[[#This Row],[PRECIO]]*EmpresaUsa[[#This Row],[CANTIDADSOLICITADA]]</f>
        <v>351</v>
      </c>
      <c r="J1658" t="s">
        <v>201</v>
      </c>
      <c r="K1658" t="s">
        <v>208</v>
      </c>
    </row>
    <row r="1659" spans="1:11" x14ac:dyDescent="0.35">
      <c r="A1659">
        <v>10880</v>
      </c>
      <c r="B1659" t="s">
        <v>112</v>
      </c>
      <c r="C1659" s="1">
        <v>35836</v>
      </c>
      <c r="D1659" t="s">
        <v>72</v>
      </c>
      <c r="E1659" t="s">
        <v>24</v>
      </c>
      <c r="F1659" t="s">
        <v>170</v>
      </c>
      <c r="G1659">
        <v>37.049999999999997</v>
      </c>
      <c r="H1659">
        <v>30</v>
      </c>
      <c r="I1659">
        <f>EmpresaUsa[[#This Row],[PRECIO]]*EmpresaUsa[[#This Row],[CANTIDADSOLICITADA]]</f>
        <v>1111.5</v>
      </c>
      <c r="J1659" t="s">
        <v>209</v>
      </c>
      <c r="K1659" t="s">
        <v>210</v>
      </c>
    </row>
    <row r="1660" spans="1:11" x14ac:dyDescent="0.35">
      <c r="A1660">
        <v>10880</v>
      </c>
      <c r="B1660" t="s">
        <v>112</v>
      </c>
      <c r="C1660" s="1">
        <v>35836</v>
      </c>
      <c r="D1660" t="s">
        <v>72</v>
      </c>
      <c r="E1660" t="s">
        <v>36</v>
      </c>
      <c r="F1660" t="s">
        <v>64</v>
      </c>
      <c r="G1660">
        <v>19.5</v>
      </c>
      <c r="H1660">
        <v>50</v>
      </c>
      <c r="I1660">
        <f>EmpresaUsa[[#This Row],[PRECIO]]*EmpresaUsa[[#This Row],[CANTIDADSOLICITADA]]</f>
        <v>975</v>
      </c>
      <c r="J1660" t="s">
        <v>204</v>
      </c>
      <c r="K1660" t="s">
        <v>211</v>
      </c>
    </row>
    <row r="1661" spans="1:11" x14ac:dyDescent="0.35">
      <c r="A1661">
        <v>10881</v>
      </c>
      <c r="B1661" t="s">
        <v>20</v>
      </c>
      <c r="C1661" s="1">
        <v>35837</v>
      </c>
      <c r="D1661" t="s">
        <v>180</v>
      </c>
      <c r="E1661" t="s">
        <v>22</v>
      </c>
      <c r="F1661" t="s">
        <v>97</v>
      </c>
      <c r="G1661">
        <v>19.5</v>
      </c>
      <c r="H1661">
        <v>10</v>
      </c>
      <c r="I1661">
        <f>EmpresaUsa[[#This Row],[PRECIO]]*EmpresaUsa[[#This Row],[CANTIDADSOLICITADA]]</f>
        <v>195</v>
      </c>
      <c r="J1661" t="s">
        <v>204</v>
      </c>
      <c r="K1661" t="s">
        <v>212</v>
      </c>
    </row>
    <row r="1662" spans="1:11" x14ac:dyDescent="0.35">
      <c r="A1662">
        <v>10882</v>
      </c>
      <c r="B1662" t="s">
        <v>20</v>
      </c>
      <c r="C1662" s="1">
        <v>35837</v>
      </c>
      <c r="D1662" t="s">
        <v>137</v>
      </c>
      <c r="E1662" t="s">
        <v>12</v>
      </c>
      <c r="F1662" t="s">
        <v>13</v>
      </c>
      <c r="G1662">
        <v>18.2</v>
      </c>
      <c r="H1662">
        <v>25</v>
      </c>
      <c r="I1662">
        <f>EmpresaUsa[[#This Row],[PRECIO]]*EmpresaUsa[[#This Row],[CANTIDADSOLICITADA]]</f>
        <v>455</v>
      </c>
      <c r="J1662" t="s">
        <v>196</v>
      </c>
      <c r="K1662" t="s">
        <v>213</v>
      </c>
    </row>
    <row r="1663" spans="1:11" x14ac:dyDescent="0.35">
      <c r="A1663">
        <v>10882</v>
      </c>
      <c r="B1663" t="s">
        <v>20</v>
      </c>
      <c r="C1663" s="1">
        <v>35837</v>
      </c>
      <c r="D1663" t="s">
        <v>137</v>
      </c>
      <c r="E1663" t="s">
        <v>31</v>
      </c>
      <c r="F1663" t="s">
        <v>38</v>
      </c>
      <c r="G1663">
        <v>26</v>
      </c>
      <c r="H1663">
        <v>20</v>
      </c>
      <c r="I1663">
        <f>EmpresaUsa[[#This Row],[PRECIO]]*EmpresaUsa[[#This Row],[CANTIDADSOLICITADA]]</f>
        <v>520</v>
      </c>
      <c r="J1663" t="s">
        <v>201</v>
      </c>
      <c r="K1663" t="s">
        <v>214</v>
      </c>
    </row>
    <row r="1664" spans="1:11" x14ac:dyDescent="0.35">
      <c r="A1664">
        <v>10882</v>
      </c>
      <c r="B1664" t="s">
        <v>20</v>
      </c>
      <c r="C1664" s="1">
        <v>35837</v>
      </c>
      <c r="D1664" t="s">
        <v>137</v>
      </c>
      <c r="E1664" t="s">
        <v>41</v>
      </c>
      <c r="F1664" t="s">
        <v>110</v>
      </c>
      <c r="G1664">
        <v>9.6850000000000005</v>
      </c>
      <c r="H1664">
        <v>32</v>
      </c>
      <c r="I1664">
        <f>EmpresaUsa[[#This Row],[PRECIO]]*EmpresaUsa[[#This Row],[CANTIDADSOLICITADA]]</f>
        <v>309.92</v>
      </c>
      <c r="J1664" t="s">
        <v>201</v>
      </c>
      <c r="K1664" t="s">
        <v>215</v>
      </c>
    </row>
    <row r="1665" spans="1:11" x14ac:dyDescent="0.35">
      <c r="A1665">
        <v>10883</v>
      </c>
      <c r="B1665" t="s">
        <v>67</v>
      </c>
      <c r="C1665" s="1">
        <v>35838</v>
      </c>
      <c r="D1665" t="s">
        <v>125</v>
      </c>
      <c r="E1665" t="s">
        <v>36</v>
      </c>
      <c r="F1665" t="s">
        <v>40</v>
      </c>
      <c r="G1665">
        <v>5.85</v>
      </c>
      <c r="H1665">
        <v>8</v>
      </c>
      <c r="I1665">
        <f>EmpresaUsa[[#This Row],[PRECIO]]*EmpresaUsa[[#This Row],[CANTIDADSOLICITADA]]</f>
        <v>46.8</v>
      </c>
      <c r="J1665" t="s">
        <v>194</v>
      </c>
      <c r="K1665" t="s">
        <v>216</v>
      </c>
    </row>
    <row r="1666" spans="1:11" x14ac:dyDescent="0.35">
      <c r="A1666">
        <v>10884</v>
      </c>
      <c r="B1666" t="s">
        <v>20</v>
      </c>
      <c r="C1666" s="1">
        <v>35838</v>
      </c>
      <c r="D1666" t="s">
        <v>184</v>
      </c>
      <c r="E1666" t="s">
        <v>31</v>
      </c>
      <c r="F1666" t="s">
        <v>60</v>
      </c>
      <c r="G1666">
        <v>13</v>
      </c>
      <c r="H1666">
        <v>40</v>
      </c>
      <c r="I1666">
        <f>EmpresaUsa[[#This Row],[PRECIO]]*EmpresaUsa[[#This Row],[CANTIDADSOLICITADA]]</f>
        <v>520</v>
      </c>
      <c r="J1666" t="s">
        <v>199</v>
      </c>
      <c r="K1666" t="s">
        <v>217</v>
      </c>
    </row>
    <row r="1667" spans="1:11" x14ac:dyDescent="0.35">
      <c r="A1667">
        <v>10884</v>
      </c>
      <c r="B1667" t="s">
        <v>20</v>
      </c>
      <c r="C1667" s="1">
        <v>35838</v>
      </c>
      <c r="D1667" t="s">
        <v>184</v>
      </c>
      <c r="E1667" t="s">
        <v>12</v>
      </c>
      <c r="F1667" t="s">
        <v>70</v>
      </c>
      <c r="G1667">
        <v>49.4</v>
      </c>
      <c r="H1667">
        <v>21</v>
      </c>
      <c r="I1667">
        <f>EmpresaUsa[[#This Row],[PRECIO]]*EmpresaUsa[[#This Row],[CANTIDADSOLICITADA]]</f>
        <v>1037.3999999999999</v>
      </c>
      <c r="J1667" t="s">
        <v>194</v>
      </c>
      <c r="K1667" t="s">
        <v>218</v>
      </c>
    </row>
    <row r="1668" spans="1:11" x14ac:dyDescent="0.35">
      <c r="A1668">
        <v>10884</v>
      </c>
      <c r="B1668" t="s">
        <v>20</v>
      </c>
      <c r="C1668" s="1">
        <v>35838</v>
      </c>
      <c r="D1668" t="s">
        <v>184</v>
      </c>
      <c r="E1668" t="s">
        <v>24</v>
      </c>
      <c r="F1668" t="s">
        <v>25</v>
      </c>
      <c r="G1668">
        <v>27.364999999999998</v>
      </c>
      <c r="H1668">
        <v>12</v>
      </c>
      <c r="I1668">
        <f>EmpresaUsa[[#This Row],[PRECIO]]*EmpresaUsa[[#This Row],[CANTIDADSOLICITADA]]</f>
        <v>328.38</v>
      </c>
      <c r="J1668" t="s">
        <v>196</v>
      </c>
      <c r="K1668" t="s">
        <v>219</v>
      </c>
    </row>
    <row r="1669" spans="1:11" x14ac:dyDescent="0.35">
      <c r="A1669">
        <v>10885</v>
      </c>
      <c r="B1669" t="s">
        <v>15</v>
      </c>
      <c r="C1669" s="1">
        <v>35838</v>
      </c>
      <c r="D1669" t="s">
        <v>30</v>
      </c>
      <c r="E1669" t="s">
        <v>36</v>
      </c>
      <c r="F1669" t="s">
        <v>46</v>
      </c>
      <c r="G1669">
        <v>24.7</v>
      </c>
      <c r="H1669">
        <v>20</v>
      </c>
      <c r="I1669">
        <f>EmpresaUsa[[#This Row],[PRECIO]]*EmpresaUsa[[#This Row],[CANTIDADSOLICITADA]]</f>
        <v>494</v>
      </c>
      <c r="J1669" t="s">
        <v>196</v>
      </c>
      <c r="K1669" t="s">
        <v>220</v>
      </c>
    </row>
    <row r="1670" spans="1:11" x14ac:dyDescent="0.35">
      <c r="A1670">
        <v>10885</v>
      </c>
      <c r="B1670" t="s">
        <v>15</v>
      </c>
      <c r="C1670" s="1">
        <v>35838</v>
      </c>
      <c r="D1670" t="s">
        <v>30</v>
      </c>
      <c r="E1670" t="s">
        <v>36</v>
      </c>
      <c r="F1670" t="s">
        <v>40</v>
      </c>
      <c r="G1670">
        <v>5.85</v>
      </c>
      <c r="H1670">
        <v>12</v>
      </c>
      <c r="I1670">
        <f>EmpresaUsa[[#This Row],[PRECIO]]*EmpresaUsa[[#This Row],[CANTIDADSOLICITADA]]</f>
        <v>70.199999999999989</v>
      </c>
      <c r="J1670" t="s">
        <v>199</v>
      </c>
      <c r="K1670" t="s">
        <v>221</v>
      </c>
    </row>
    <row r="1671" spans="1:11" x14ac:dyDescent="0.35">
      <c r="A1671">
        <v>10885</v>
      </c>
      <c r="B1671" t="s">
        <v>15</v>
      </c>
      <c r="C1671" s="1">
        <v>35838</v>
      </c>
      <c r="D1671" t="s">
        <v>30</v>
      </c>
      <c r="E1671" t="s">
        <v>36</v>
      </c>
      <c r="F1671" t="s">
        <v>64</v>
      </c>
      <c r="G1671">
        <v>19.5</v>
      </c>
      <c r="H1671">
        <v>30</v>
      </c>
      <c r="I1671">
        <f>EmpresaUsa[[#This Row],[PRECIO]]*EmpresaUsa[[#This Row],[CANTIDADSOLICITADA]]</f>
        <v>585</v>
      </c>
      <c r="J1671" t="s">
        <v>196</v>
      </c>
      <c r="K1671" t="s">
        <v>222</v>
      </c>
    </row>
    <row r="1672" spans="1:11" x14ac:dyDescent="0.35">
      <c r="A1672">
        <v>10885</v>
      </c>
      <c r="B1672" t="s">
        <v>15</v>
      </c>
      <c r="C1672" s="1">
        <v>35838</v>
      </c>
      <c r="D1672" t="s">
        <v>30</v>
      </c>
      <c r="E1672" t="s">
        <v>24</v>
      </c>
      <c r="F1672" t="s">
        <v>52</v>
      </c>
      <c r="G1672">
        <v>16.899999999999999</v>
      </c>
      <c r="H1672">
        <v>25</v>
      </c>
      <c r="I1672">
        <f>EmpresaUsa[[#This Row],[PRECIO]]*EmpresaUsa[[#This Row],[CANTIDADSOLICITADA]]</f>
        <v>422.49999999999994</v>
      </c>
      <c r="J1672" t="s">
        <v>209</v>
      </c>
      <c r="K1672" t="s">
        <v>223</v>
      </c>
    </row>
    <row r="1673" spans="1:11" x14ac:dyDescent="0.35">
      <c r="A1673">
        <v>10886</v>
      </c>
      <c r="B1673" t="s">
        <v>55</v>
      </c>
      <c r="C1673" s="1">
        <v>35839</v>
      </c>
      <c r="D1673" t="s">
        <v>21</v>
      </c>
      <c r="E1673" t="s">
        <v>22</v>
      </c>
      <c r="F1673" t="s">
        <v>87</v>
      </c>
      <c r="G1673">
        <v>40.299999999999997</v>
      </c>
      <c r="H1673">
        <v>70</v>
      </c>
      <c r="I1673">
        <f>EmpresaUsa[[#This Row],[PRECIO]]*EmpresaUsa[[#This Row],[CANTIDADSOLICITADA]]</f>
        <v>2821</v>
      </c>
      <c r="J1673" t="s">
        <v>201</v>
      </c>
      <c r="K1673" t="s">
        <v>224</v>
      </c>
    </row>
    <row r="1674" spans="1:11" x14ac:dyDescent="0.35">
      <c r="A1674">
        <v>10886</v>
      </c>
      <c r="B1674" t="s">
        <v>55</v>
      </c>
      <c r="C1674" s="1">
        <v>35839</v>
      </c>
      <c r="D1674" t="s">
        <v>21</v>
      </c>
      <c r="E1674" t="s">
        <v>10</v>
      </c>
      <c r="F1674" t="s">
        <v>35</v>
      </c>
      <c r="G1674">
        <v>16.25</v>
      </c>
      <c r="H1674">
        <v>35</v>
      </c>
      <c r="I1674">
        <f>EmpresaUsa[[#This Row],[PRECIO]]*EmpresaUsa[[#This Row],[CANTIDADSOLICITADA]]</f>
        <v>568.75</v>
      </c>
      <c r="J1674" t="s">
        <v>199</v>
      </c>
      <c r="K1674" t="s">
        <v>225</v>
      </c>
    </row>
    <row r="1675" spans="1:11" x14ac:dyDescent="0.35">
      <c r="A1675">
        <v>10886</v>
      </c>
      <c r="B1675" t="s">
        <v>55</v>
      </c>
      <c r="C1675" s="1">
        <v>35839</v>
      </c>
      <c r="D1675" t="s">
        <v>21</v>
      </c>
      <c r="E1675" t="s">
        <v>24</v>
      </c>
      <c r="F1675" t="s">
        <v>52</v>
      </c>
      <c r="G1675">
        <v>16.899999999999999</v>
      </c>
      <c r="H1675">
        <v>40</v>
      </c>
      <c r="I1675">
        <f>EmpresaUsa[[#This Row],[PRECIO]]*EmpresaUsa[[#This Row],[CANTIDADSOLICITADA]]</f>
        <v>676</v>
      </c>
      <c r="J1675" t="s">
        <v>194</v>
      </c>
      <c r="K1675" t="s">
        <v>226</v>
      </c>
    </row>
    <row r="1676" spans="1:11" x14ac:dyDescent="0.35">
      <c r="A1676">
        <v>10887</v>
      </c>
      <c r="B1676" t="s">
        <v>67</v>
      </c>
      <c r="C1676" s="1">
        <v>35839</v>
      </c>
      <c r="D1676" t="s">
        <v>158</v>
      </c>
      <c r="E1676" t="s">
        <v>31</v>
      </c>
      <c r="F1676" t="s">
        <v>136</v>
      </c>
      <c r="G1676">
        <v>18.2</v>
      </c>
      <c r="H1676">
        <v>5</v>
      </c>
      <c r="I1676">
        <f>EmpresaUsa[[#This Row],[PRECIO]]*EmpresaUsa[[#This Row],[CANTIDADSOLICITADA]]</f>
        <v>91</v>
      </c>
      <c r="J1676" t="s">
        <v>194</v>
      </c>
      <c r="K1676" t="s">
        <v>195</v>
      </c>
    </row>
    <row r="1677" spans="1:11" x14ac:dyDescent="0.35">
      <c r="A1677">
        <v>10888</v>
      </c>
      <c r="B1677" t="s">
        <v>55</v>
      </c>
      <c r="C1677" s="1">
        <v>35842</v>
      </c>
      <c r="D1677" t="s">
        <v>123</v>
      </c>
      <c r="E1677" t="s">
        <v>36</v>
      </c>
      <c r="F1677" t="s">
        <v>46</v>
      </c>
      <c r="G1677">
        <v>24.7</v>
      </c>
      <c r="H1677">
        <v>20</v>
      </c>
      <c r="I1677">
        <f>EmpresaUsa[[#This Row],[PRECIO]]*EmpresaUsa[[#This Row],[CANTIDADSOLICITADA]]</f>
        <v>494</v>
      </c>
      <c r="J1677" t="s">
        <v>196</v>
      </c>
      <c r="K1677" t="s">
        <v>197</v>
      </c>
    </row>
    <row r="1678" spans="1:11" x14ac:dyDescent="0.35">
      <c r="A1678">
        <v>10888</v>
      </c>
      <c r="B1678" t="s">
        <v>55</v>
      </c>
      <c r="C1678" s="1">
        <v>35842</v>
      </c>
      <c r="D1678" t="s">
        <v>123</v>
      </c>
      <c r="E1678" t="s">
        <v>31</v>
      </c>
      <c r="F1678" t="s">
        <v>111</v>
      </c>
      <c r="G1678">
        <v>16.25</v>
      </c>
      <c r="H1678">
        <v>18</v>
      </c>
      <c r="I1678">
        <f>EmpresaUsa[[#This Row],[PRECIO]]*EmpresaUsa[[#This Row],[CANTIDADSOLICITADA]]</f>
        <v>292.5</v>
      </c>
      <c r="J1678" t="s">
        <v>196</v>
      </c>
      <c r="K1678" t="s">
        <v>198</v>
      </c>
    </row>
    <row r="1679" spans="1:11" x14ac:dyDescent="0.35">
      <c r="A1679">
        <v>10889</v>
      </c>
      <c r="B1679" t="s">
        <v>44</v>
      </c>
      <c r="C1679" s="1">
        <v>35842</v>
      </c>
      <c r="D1679" t="s">
        <v>68</v>
      </c>
      <c r="E1679" t="s">
        <v>10</v>
      </c>
      <c r="F1679" t="s">
        <v>11</v>
      </c>
      <c r="G1679">
        <v>27.3</v>
      </c>
      <c r="H1679">
        <v>40</v>
      </c>
      <c r="I1679">
        <f>EmpresaUsa[[#This Row],[PRECIO]]*EmpresaUsa[[#This Row],[CANTIDADSOLICITADA]]</f>
        <v>1092</v>
      </c>
      <c r="J1679" t="s">
        <v>199</v>
      </c>
      <c r="K1679" t="s">
        <v>200</v>
      </c>
    </row>
    <row r="1680" spans="1:11" x14ac:dyDescent="0.35">
      <c r="A1680">
        <v>10889</v>
      </c>
      <c r="B1680" t="s">
        <v>44</v>
      </c>
      <c r="C1680" s="1">
        <v>35842</v>
      </c>
      <c r="D1680" t="s">
        <v>68</v>
      </c>
      <c r="E1680" t="s">
        <v>36</v>
      </c>
      <c r="F1680" t="s">
        <v>140</v>
      </c>
      <c r="G1680">
        <v>342.55</v>
      </c>
      <c r="H1680">
        <v>40</v>
      </c>
      <c r="I1680">
        <f>EmpresaUsa[[#This Row],[PRECIO]]*EmpresaUsa[[#This Row],[CANTIDADSOLICITADA]]</f>
        <v>13702</v>
      </c>
      <c r="J1680" t="s">
        <v>201</v>
      </c>
      <c r="K1680" t="s">
        <v>202</v>
      </c>
    </row>
    <row r="1681" spans="1:11" x14ac:dyDescent="0.35">
      <c r="A1681">
        <v>10890</v>
      </c>
      <c r="B1681" t="s">
        <v>112</v>
      </c>
      <c r="C1681" s="1">
        <v>35842</v>
      </c>
      <c r="D1681" t="s">
        <v>130</v>
      </c>
      <c r="E1681" t="s">
        <v>41</v>
      </c>
      <c r="F1681" t="s">
        <v>75</v>
      </c>
      <c r="G1681">
        <v>50.7</v>
      </c>
      <c r="H1681">
        <v>15</v>
      </c>
      <c r="I1681">
        <f>EmpresaUsa[[#This Row],[PRECIO]]*EmpresaUsa[[#This Row],[CANTIDADSOLICITADA]]</f>
        <v>760.5</v>
      </c>
      <c r="J1681" t="s">
        <v>196</v>
      </c>
      <c r="K1681" t="s">
        <v>203</v>
      </c>
    </row>
    <row r="1682" spans="1:11" x14ac:dyDescent="0.35">
      <c r="A1682">
        <v>10890</v>
      </c>
      <c r="B1682" t="s">
        <v>112</v>
      </c>
      <c r="C1682" s="1">
        <v>35842</v>
      </c>
      <c r="D1682" t="s">
        <v>130</v>
      </c>
      <c r="E1682" t="s">
        <v>36</v>
      </c>
      <c r="F1682" t="s">
        <v>107</v>
      </c>
      <c r="G1682">
        <v>18.2</v>
      </c>
      <c r="H1682">
        <v>10</v>
      </c>
      <c r="I1682">
        <f>EmpresaUsa[[#This Row],[PRECIO]]*EmpresaUsa[[#This Row],[CANTIDADSOLICITADA]]</f>
        <v>182</v>
      </c>
      <c r="J1682" t="s">
        <v>204</v>
      </c>
      <c r="K1682" t="s">
        <v>205</v>
      </c>
    </row>
    <row r="1683" spans="1:11" x14ac:dyDescent="0.35">
      <c r="A1683">
        <v>10890</v>
      </c>
      <c r="B1683" t="s">
        <v>112</v>
      </c>
      <c r="C1683" s="1">
        <v>35842</v>
      </c>
      <c r="D1683" t="s">
        <v>130</v>
      </c>
      <c r="E1683" t="s">
        <v>22</v>
      </c>
      <c r="F1683" t="s">
        <v>23</v>
      </c>
      <c r="G1683">
        <v>12.545</v>
      </c>
      <c r="H1683">
        <v>14</v>
      </c>
      <c r="I1683">
        <f>EmpresaUsa[[#This Row],[PRECIO]]*EmpresaUsa[[#This Row],[CANTIDADSOLICITADA]]</f>
        <v>175.63</v>
      </c>
      <c r="J1683" t="s">
        <v>196</v>
      </c>
      <c r="K1683" t="s">
        <v>206</v>
      </c>
    </row>
    <row r="1684" spans="1:11" x14ac:dyDescent="0.35">
      <c r="A1684">
        <v>10891</v>
      </c>
      <c r="B1684" t="s">
        <v>112</v>
      </c>
      <c r="C1684" s="1">
        <v>35843</v>
      </c>
      <c r="D1684" t="s">
        <v>98</v>
      </c>
      <c r="E1684" t="s">
        <v>22</v>
      </c>
      <c r="F1684" t="s">
        <v>71</v>
      </c>
      <c r="G1684">
        <v>33.656999999999996</v>
      </c>
      <c r="H1684">
        <v>15</v>
      </c>
      <c r="I1684">
        <f>EmpresaUsa[[#This Row],[PRECIO]]*EmpresaUsa[[#This Row],[CANTIDADSOLICITADA]]</f>
        <v>504.85499999999996</v>
      </c>
      <c r="J1684" t="s">
        <v>196</v>
      </c>
      <c r="K1684" t="s">
        <v>207</v>
      </c>
    </row>
    <row r="1685" spans="1:11" x14ac:dyDescent="0.35">
      <c r="A1685">
        <v>10892</v>
      </c>
      <c r="B1685" t="s">
        <v>20</v>
      </c>
      <c r="C1685" s="1">
        <v>35843</v>
      </c>
      <c r="D1685" t="s">
        <v>182</v>
      </c>
      <c r="E1685" t="s">
        <v>10</v>
      </c>
      <c r="F1685" t="s">
        <v>49</v>
      </c>
      <c r="G1685">
        <v>71.5</v>
      </c>
      <c r="H1685">
        <v>40</v>
      </c>
      <c r="I1685">
        <f>EmpresaUsa[[#This Row],[PRECIO]]*EmpresaUsa[[#This Row],[CANTIDADSOLICITADA]]</f>
        <v>2860</v>
      </c>
      <c r="J1685" t="s">
        <v>201</v>
      </c>
      <c r="K1685" t="s">
        <v>208</v>
      </c>
    </row>
    <row r="1686" spans="1:11" x14ac:dyDescent="0.35">
      <c r="A1686">
        <v>10893</v>
      </c>
      <c r="B1686" t="s">
        <v>44</v>
      </c>
      <c r="C1686" s="1">
        <v>35844</v>
      </c>
      <c r="D1686" t="s">
        <v>135</v>
      </c>
      <c r="E1686" t="s">
        <v>24</v>
      </c>
      <c r="F1686" t="s">
        <v>148</v>
      </c>
      <c r="G1686">
        <v>52</v>
      </c>
      <c r="H1686">
        <v>30</v>
      </c>
      <c r="I1686">
        <f>EmpresaUsa[[#This Row],[PRECIO]]*EmpresaUsa[[#This Row],[CANTIDADSOLICITADA]]</f>
        <v>1560</v>
      </c>
      <c r="J1686" t="s">
        <v>209</v>
      </c>
      <c r="K1686" t="s">
        <v>210</v>
      </c>
    </row>
    <row r="1687" spans="1:11" x14ac:dyDescent="0.35">
      <c r="A1687">
        <v>10893</v>
      </c>
      <c r="B1687" t="s">
        <v>44</v>
      </c>
      <c r="C1687" s="1">
        <v>35844</v>
      </c>
      <c r="D1687" t="s">
        <v>135</v>
      </c>
      <c r="E1687" t="s">
        <v>36</v>
      </c>
      <c r="F1687" t="s">
        <v>40</v>
      </c>
      <c r="G1687">
        <v>5.85</v>
      </c>
      <c r="H1687">
        <v>10</v>
      </c>
      <c r="I1687">
        <f>EmpresaUsa[[#This Row],[PRECIO]]*EmpresaUsa[[#This Row],[CANTIDADSOLICITADA]]</f>
        <v>58.5</v>
      </c>
      <c r="J1687" t="s">
        <v>204</v>
      </c>
      <c r="K1687" t="s">
        <v>211</v>
      </c>
    </row>
    <row r="1688" spans="1:11" x14ac:dyDescent="0.35">
      <c r="A1688">
        <v>10893</v>
      </c>
      <c r="B1688" t="s">
        <v>44</v>
      </c>
      <c r="C1688" s="1">
        <v>35844</v>
      </c>
      <c r="D1688" t="s">
        <v>135</v>
      </c>
      <c r="E1688" t="s">
        <v>41</v>
      </c>
      <c r="F1688" t="s">
        <v>82</v>
      </c>
      <c r="G1688">
        <v>160.92699999999999</v>
      </c>
      <c r="H1688">
        <v>24</v>
      </c>
      <c r="I1688">
        <f>EmpresaUsa[[#This Row],[PRECIO]]*EmpresaUsa[[#This Row],[CANTIDADSOLICITADA]]</f>
        <v>3862.2479999999996</v>
      </c>
      <c r="J1688" t="s">
        <v>204</v>
      </c>
      <c r="K1688" t="s">
        <v>212</v>
      </c>
    </row>
    <row r="1689" spans="1:11" x14ac:dyDescent="0.35">
      <c r="A1689">
        <v>10893</v>
      </c>
      <c r="B1689" t="s">
        <v>44</v>
      </c>
      <c r="C1689" s="1">
        <v>35844</v>
      </c>
      <c r="D1689" t="s">
        <v>135</v>
      </c>
      <c r="E1689" t="s">
        <v>22</v>
      </c>
      <c r="F1689" t="s">
        <v>71</v>
      </c>
      <c r="G1689">
        <v>33.656999999999996</v>
      </c>
      <c r="H1689">
        <v>35</v>
      </c>
      <c r="I1689">
        <f>EmpresaUsa[[#This Row],[PRECIO]]*EmpresaUsa[[#This Row],[CANTIDADSOLICITADA]]</f>
        <v>1177.9949999999999</v>
      </c>
      <c r="J1689" t="s">
        <v>196</v>
      </c>
      <c r="K1689" t="s">
        <v>213</v>
      </c>
    </row>
    <row r="1690" spans="1:11" x14ac:dyDescent="0.35">
      <c r="A1690">
        <v>10893</v>
      </c>
      <c r="B1690" t="s">
        <v>44</v>
      </c>
      <c r="C1690" s="1">
        <v>35844</v>
      </c>
      <c r="D1690" t="s">
        <v>135</v>
      </c>
      <c r="E1690" t="s">
        <v>22</v>
      </c>
      <c r="F1690" t="s">
        <v>48</v>
      </c>
      <c r="G1690">
        <v>24.7</v>
      </c>
      <c r="H1690">
        <v>20</v>
      </c>
      <c r="I1690">
        <f>EmpresaUsa[[#This Row],[PRECIO]]*EmpresaUsa[[#This Row],[CANTIDADSOLICITADA]]</f>
        <v>494</v>
      </c>
      <c r="J1690" t="s">
        <v>201</v>
      </c>
      <c r="K1690" t="s">
        <v>214</v>
      </c>
    </row>
    <row r="1691" spans="1:11" x14ac:dyDescent="0.35">
      <c r="A1691">
        <v>10894</v>
      </c>
      <c r="B1691" t="s">
        <v>55</v>
      </c>
      <c r="C1691" s="1">
        <v>35844</v>
      </c>
      <c r="D1691" t="s">
        <v>137</v>
      </c>
      <c r="E1691" t="s">
        <v>22</v>
      </c>
      <c r="F1691" t="s">
        <v>91</v>
      </c>
      <c r="G1691">
        <v>7.8</v>
      </c>
      <c r="H1691">
        <v>28</v>
      </c>
      <c r="I1691">
        <f>EmpresaUsa[[#This Row],[PRECIO]]*EmpresaUsa[[#This Row],[CANTIDADSOLICITADA]]</f>
        <v>218.4</v>
      </c>
      <c r="J1691" t="s">
        <v>201</v>
      </c>
      <c r="K1691" t="s">
        <v>215</v>
      </c>
    </row>
    <row r="1692" spans="1:11" x14ac:dyDescent="0.35">
      <c r="A1692">
        <v>10894</v>
      </c>
      <c r="B1692" t="s">
        <v>55</v>
      </c>
      <c r="C1692" s="1">
        <v>35844</v>
      </c>
      <c r="D1692" t="s">
        <v>137</v>
      </c>
      <c r="E1692" t="s">
        <v>10</v>
      </c>
      <c r="F1692" t="s">
        <v>119</v>
      </c>
      <c r="G1692">
        <v>46.8</v>
      </c>
      <c r="H1692">
        <v>50</v>
      </c>
      <c r="I1692">
        <f>EmpresaUsa[[#This Row],[PRECIO]]*EmpresaUsa[[#This Row],[CANTIDADSOLICITADA]]</f>
        <v>2340</v>
      </c>
      <c r="J1692" t="s">
        <v>194</v>
      </c>
      <c r="K1692" t="s">
        <v>216</v>
      </c>
    </row>
    <row r="1693" spans="1:11" x14ac:dyDescent="0.35">
      <c r="A1693">
        <v>10894</v>
      </c>
      <c r="B1693" t="s">
        <v>55</v>
      </c>
      <c r="C1693" s="1">
        <v>35844</v>
      </c>
      <c r="D1693" t="s">
        <v>137</v>
      </c>
      <c r="E1693" t="s">
        <v>36</v>
      </c>
      <c r="F1693" t="s">
        <v>99</v>
      </c>
      <c r="G1693">
        <v>10.074999999999999</v>
      </c>
      <c r="H1693">
        <v>120</v>
      </c>
      <c r="I1693">
        <f>EmpresaUsa[[#This Row],[PRECIO]]*EmpresaUsa[[#This Row],[CANTIDADSOLICITADA]]</f>
        <v>1209</v>
      </c>
      <c r="J1693" t="s">
        <v>199</v>
      </c>
      <c r="K1693" t="s">
        <v>217</v>
      </c>
    </row>
    <row r="1694" spans="1:11" x14ac:dyDescent="0.35">
      <c r="A1694">
        <v>10895</v>
      </c>
      <c r="B1694" t="s">
        <v>26</v>
      </c>
      <c r="C1694" s="1">
        <v>35844</v>
      </c>
      <c r="D1694" t="s">
        <v>56</v>
      </c>
      <c r="E1694" t="s">
        <v>36</v>
      </c>
      <c r="F1694" t="s">
        <v>40</v>
      </c>
      <c r="G1694">
        <v>5.85</v>
      </c>
      <c r="H1694">
        <v>110</v>
      </c>
      <c r="I1694">
        <f>EmpresaUsa[[#This Row],[PRECIO]]*EmpresaUsa[[#This Row],[CANTIDADSOLICITADA]]</f>
        <v>643.5</v>
      </c>
      <c r="J1694" t="s">
        <v>194</v>
      </c>
      <c r="K1694" t="s">
        <v>218</v>
      </c>
    </row>
    <row r="1695" spans="1:11" x14ac:dyDescent="0.35">
      <c r="A1695">
        <v>10895</v>
      </c>
      <c r="B1695" t="s">
        <v>26</v>
      </c>
      <c r="C1695" s="1">
        <v>35844</v>
      </c>
      <c r="D1695" t="s">
        <v>56</v>
      </c>
      <c r="E1695" t="s">
        <v>36</v>
      </c>
      <c r="F1695" t="s">
        <v>37</v>
      </c>
      <c r="G1695">
        <v>23.4</v>
      </c>
      <c r="H1695">
        <v>45</v>
      </c>
      <c r="I1695">
        <f>EmpresaUsa[[#This Row],[PRECIO]]*EmpresaUsa[[#This Row],[CANTIDADSOLICITADA]]</f>
        <v>1053</v>
      </c>
      <c r="J1695" t="s">
        <v>196</v>
      </c>
      <c r="K1695" t="s">
        <v>219</v>
      </c>
    </row>
    <row r="1696" spans="1:11" x14ac:dyDescent="0.35">
      <c r="A1696">
        <v>10895</v>
      </c>
      <c r="B1696" t="s">
        <v>26</v>
      </c>
      <c r="C1696" s="1">
        <v>35844</v>
      </c>
      <c r="D1696" t="s">
        <v>56</v>
      </c>
      <c r="E1696" t="s">
        <v>22</v>
      </c>
      <c r="F1696" t="s">
        <v>79</v>
      </c>
      <c r="G1696">
        <v>23.92</v>
      </c>
      <c r="H1696">
        <v>91</v>
      </c>
      <c r="I1696">
        <f>EmpresaUsa[[#This Row],[PRECIO]]*EmpresaUsa[[#This Row],[CANTIDADSOLICITADA]]</f>
        <v>2176.7200000000003</v>
      </c>
      <c r="J1696" t="s">
        <v>196</v>
      </c>
      <c r="K1696" t="s">
        <v>220</v>
      </c>
    </row>
    <row r="1697" spans="1:11" x14ac:dyDescent="0.35">
      <c r="A1697">
        <v>10895</v>
      </c>
      <c r="B1697" t="s">
        <v>26</v>
      </c>
      <c r="C1697" s="1">
        <v>35844</v>
      </c>
      <c r="D1697" t="s">
        <v>56</v>
      </c>
      <c r="E1697" t="s">
        <v>10</v>
      </c>
      <c r="F1697" t="s">
        <v>34</v>
      </c>
      <c r="G1697">
        <v>44.2</v>
      </c>
      <c r="H1697">
        <v>100</v>
      </c>
      <c r="I1697">
        <f>EmpresaUsa[[#This Row],[PRECIO]]*EmpresaUsa[[#This Row],[CANTIDADSOLICITADA]]</f>
        <v>4420</v>
      </c>
      <c r="J1697" t="s">
        <v>199</v>
      </c>
      <c r="K1697" t="s">
        <v>221</v>
      </c>
    </row>
    <row r="1698" spans="1:11" x14ac:dyDescent="0.35">
      <c r="A1698">
        <v>10896</v>
      </c>
      <c r="B1698" t="s">
        <v>112</v>
      </c>
      <c r="C1698" s="1">
        <v>35845</v>
      </c>
      <c r="D1698" t="s">
        <v>182</v>
      </c>
      <c r="E1698" t="s">
        <v>22</v>
      </c>
      <c r="F1698" t="s">
        <v>164</v>
      </c>
      <c r="G1698">
        <v>12.35</v>
      </c>
      <c r="H1698">
        <v>15</v>
      </c>
      <c r="I1698">
        <f>EmpresaUsa[[#This Row],[PRECIO]]*EmpresaUsa[[#This Row],[CANTIDADSOLICITADA]]</f>
        <v>185.25</v>
      </c>
      <c r="J1698" t="s">
        <v>196</v>
      </c>
      <c r="K1698" t="s">
        <v>222</v>
      </c>
    </row>
    <row r="1699" spans="1:11" x14ac:dyDescent="0.35">
      <c r="A1699">
        <v>10896</v>
      </c>
      <c r="B1699" t="s">
        <v>112</v>
      </c>
      <c r="C1699" s="1">
        <v>35845</v>
      </c>
      <c r="D1699" t="s">
        <v>182</v>
      </c>
      <c r="E1699" t="s">
        <v>12</v>
      </c>
      <c r="F1699" t="s">
        <v>70</v>
      </c>
      <c r="G1699">
        <v>49.4</v>
      </c>
      <c r="H1699">
        <v>16</v>
      </c>
      <c r="I1699">
        <f>EmpresaUsa[[#This Row],[PRECIO]]*EmpresaUsa[[#This Row],[CANTIDADSOLICITADA]]</f>
        <v>790.4</v>
      </c>
      <c r="J1699" t="s">
        <v>209</v>
      </c>
      <c r="K1699" t="s">
        <v>223</v>
      </c>
    </row>
    <row r="1700" spans="1:11" x14ac:dyDescent="0.35">
      <c r="A1700">
        <v>10897</v>
      </c>
      <c r="B1700" t="s">
        <v>26</v>
      </c>
      <c r="C1700" s="1">
        <v>35845</v>
      </c>
      <c r="D1700" t="s">
        <v>120</v>
      </c>
      <c r="E1700" t="s">
        <v>41</v>
      </c>
      <c r="F1700" t="s">
        <v>82</v>
      </c>
      <c r="G1700">
        <v>160.92699999999999</v>
      </c>
      <c r="H1700">
        <v>80</v>
      </c>
      <c r="I1700">
        <f>EmpresaUsa[[#This Row],[PRECIO]]*EmpresaUsa[[#This Row],[CANTIDADSOLICITADA]]</f>
        <v>12874.16</v>
      </c>
      <c r="J1700" t="s">
        <v>201</v>
      </c>
      <c r="K1700" t="s">
        <v>224</v>
      </c>
    </row>
    <row r="1701" spans="1:11" x14ac:dyDescent="0.35">
      <c r="A1701">
        <v>10897</v>
      </c>
      <c r="B1701" t="s">
        <v>26</v>
      </c>
      <c r="C1701" s="1">
        <v>35845</v>
      </c>
      <c r="D1701" t="s">
        <v>120</v>
      </c>
      <c r="E1701" t="s">
        <v>22</v>
      </c>
      <c r="F1701" t="s">
        <v>71</v>
      </c>
      <c r="G1701">
        <v>33.656999999999996</v>
      </c>
      <c r="H1701">
        <v>36</v>
      </c>
      <c r="I1701">
        <f>EmpresaUsa[[#This Row],[PRECIO]]*EmpresaUsa[[#This Row],[CANTIDADSOLICITADA]]</f>
        <v>1211.6519999999998</v>
      </c>
      <c r="J1701" t="s">
        <v>199</v>
      </c>
      <c r="K1701" t="s">
        <v>225</v>
      </c>
    </row>
    <row r="1702" spans="1:11" x14ac:dyDescent="0.35">
      <c r="A1702">
        <v>10898</v>
      </c>
      <c r="B1702" t="s">
        <v>20</v>
      </c>
      <c r="C1702" s="1">
        <v>35846</v>
      </c>
      <c r="D1702" t="s">
        <v>169</v>
      </c>
      <c r="E1702" t="s">
        <v>22</v>
      </c>
      <c r="F1702" t="s">
        <v>91</v>
      </c>
      <c r="G1702">
        <v>7.8</v>
      </c>
      <c r="H1702">
        <v>5</v>
      </c>
      <c r="I1702">
        <f>EmpresaUsa[[#This Row],[PRECIO]]*EmpresaUsa[[#This Row],[CANTIDADSOLICITADA]]</f>
        <v>39</v>
      </c>
      <c r="J1702" t="s">
        <v>194</v>
      </c>
      <c r="K1702" t="s">
        <v>226</v>
      </c>
    </row>
    <row r="1703" spans="1:11" x14ac:dyDescent="0.35">
      <c r="A1703">
        <v>10899</v>
      </c>
      <c r="B1703" t="s">
        <v>8</v>
      </c>
      <c r="C1703" s="1">
        <v>35846</v>
      </c>
      <c r="D1703" t="s">
        <v>102</v>
      </c>
      <c r="E1703" t="s">
        <v>36</v>
      </c>
      <c r="F1703" t="s">
        <v>37</v>
      </c>
      <c r="G1703">
        <v>23.4</v>
      </c>
      <c r="H1703">
        <v>8</v>
      </c>
      <c r="I1703">
        <f>EmpresaUsa[[#This Row],[PRECIO]]*EmpresaUsa[[#This Row],[CANTIDADSOLICITADA]]</f>
        <v>187.2</v>
      </c>
      <c r="J1703" t="s">
        <v>194</v>
      </c>
      <c r="K1703" t="s">
        <v>195</v>
      </c>
    </row>
    <row r="1704" spans="1:11" x14ac:dyDescent="0.35">
      <c r="A1704">
        <v>10900</v>
      </c>
      <c r="B1704" t="s">
        <v>55</v>
      </c>
      <c r="C1704" s="1">
        <v>35846</v>
      </c>
      <c r="D1704" t="s">
        <v>50</v>
      </c>
      <c r="E1704" t="s">
        <v>36</v>
      </c>
      <c r="F1704" t="s">
        <v>64</v>
      </c>
      <c r="G1704">
        <v>19.5</v>
      </c>
      <c r="H1704">
        <v>3</v>
      </c>
      <c r="I1704">
        <f>EmpresaUsa[[#This Row],[PRECIO]]*EmpresaUsa[[#This Row],[CANTIDADSOLICITADA]]</f>
        <v>58.5</v>
      </c>
      <c r="J1704" t="s">
        <v>196</v>
      </c>
      <c r="K1704" t="s">
        <v>197</v>
      </c>
    </row>
    <row r="1705" spans="1:11" x14ac:dyDescent="0.35">
      <c r="A1705">
        <v>10901</v>
      </c>
      <c r="B1705" t="s">
        <v>20</v>
      </c>
      <c r="C1705" s="1">
        <v>35849</v>
      </c>
      <c r="D1705" t="s">
        <v>53</v>
      </c>
      <c r="E1705" t="s">
        <v>22</v>
      </c>
      <c r="F1705" t="s">
        <v>23</v>
      </c>
      <c r="G1705">
        <v>12.545</v>
      </c>
      <c r="H1705">
        <v>30</v>
      </c>
      <c r="I1705">
        <f>EmpresaUsa[[#This Row],[PRECIO]]*EmpresaUsa[[#This Row],[CANTIDADSOLICITADA]]</f>
        <v>376.35</v>
      </c>
      <c r="J1705" t="s">
        <v>196</v>
      </c>
      <c r="K1705" t="s">
        <v>198</v>
      </c>
    </row>
    <row r="1706" spans="1:11" x14ac:dyDescent="0.35">
      <c r="A1706">
        <v>10901</v>
      </c>
      <c r="B1706" t="s">
        <v>20</v>
      </c>
      <c r="C1706" s="1">
        <v>35849</v>
      </c>
      <c r="D1706" t="s">
        <v>53</v>
      </c>
      <c r="E1706" t="s">
        <v>10</v>
      </c>
      <c r="F1706" t="s">
        <v>88</v>
      </c>
      <c r="G1706">
        <v>27.95</v>
      </c>
      <c r="H1706">
        <v>30</v>
      </c>
      <c r="I1706">
        <f>EmpresaUsa[[#This Row],[PRECIO]]*EmpresaUsa[[#This Row],[CANTIDADSOLICITADA]]</f>
        <v>838.5</v>
      </c>
      <c r="J1706" t="s">
        <v>199</v>
      </c>
      <c r="K1706" t="s">
        <v>200</v>
      </c>
    </row>
    <row r="1707" spans="1:11" x14ac:dyDescent="0.35">
      <c r="A1707">
        <v>10902</v>
      </c>
      <c r="B1707" t="s">
        <v>55</v>
      </c>
      <c r="C1707" s="1">
        <v>35849</v>
      </c>
      <c r="D1707" t="s">
        <v>72</v>
      </c>
      <c r="E1707" t="s">
        <v>41</v>
      </c>
      <c r="F1707" t="s">
        <v>42</v>
      </c>
      <c r="G1707">
        <v>31.2</v>
      </c>
      <c r="H1707">
        <v>30</v>
      </c>
      <c r="I1707">
        <f>EmpresaUsa[[#This Row],[PRECIO]]*EmpresaUsa[[#This Row],[CANTIDADSOLICITADA]]</f>
        <v>936</v>
      </c>
      <c r="J1707" t="s">
        <v>201</v>
      </c>
      <c r="K1707" t="s">
        <v>202</v>
      </c>
    </row>
    <row r="1708" spans="1:11" x14ac:dyDescent="0.35">
      <c r="A1708">
        <v>10902</v>
      </c>
      <c r="B1708" t="s">
        <v>55</v>
      </c>
      <c r="C1708" s="1">
        <v>35849</v>
      </c>
      <c r="D1708" t="s">
        <v>72</v>
      </c>
      <c r="E1708" t="s">
        <v>31</v>
      </c>
      <c r="F1708" t="s">
        <v>63</v>
      </c>
      <c r="G1708">
        <v>64.09</v>
      </c>
      <c r="H1708">
        <v>6</v>
      </c>
      <c r="I1708">
        <f>EmpresaUsa[[#This Row],[PRECIO]]*EmpresaUsa[[#This Row],[CANTIDADSOLICITADA]]</f>
        <v>384.54</v>
      </c>
      <c r="J1708" t="s">
        <v>196</v>
      </c>
      <c r="K1708" t="s">
        <v>203</v>
      </c>
    </row>
    <row r="1709" spans="1:11" x14ac:dyDescent="0.35">
      <c r="A1709">
        <v>10903</v>
      </c>
      <c r="B1709" t="s">
        <v>26</v>
      </c>
      <c r="C1709" s="1">
        <v>35850</v>
      </c>
      <c r="D1709" t="s">
        <v>21</v>
      </c>
      <c r="E1709" t="s">
        <v>22</v>
      </c>
      <c r="F1709" t="s">
        <v>91</v>
      </c>
      <c r="G1709">
        <v>7.8</v>
      </c>
      <c r="H1709">
        <v>40</v>
      </c>
      <c r="I1709">
        <f>EmpresaUsa[[#This Row],[PRECIO]]*EmpresaUsa[[#This Row],[CANTIDADSOLICITADA]]</f>
        <v>312</v>
      </c>
      <c r="J1709" t="s">
        <v>204</v>
      </c>
      <c r="K1709" t="s">
        <v>205</v>
      </c>
    </row>
    <row r="1710" spans="1:11" x14ac:dyDescent="0.35">
      <c r="A1710">
        <v>10903</v>
      </c>
      <c r="B1710" t="s">
        <v>26</v>
      </c>
      <c r="C1710" s="1">
        <v>35850</v>
      </c>
      <c r="D1710" t="s">
        <v>21</v>
      </c>
      <c r="E1710" t="s">
        <v>24</v>
      </c>
      <c r="F1710" t="s">
        <v>25</v>
      </c>
      <c r="G1710">
        <v>27.364999999999998</v>
      </c>
      <c r="H1710">
        <v>21</v>
      </c>
      <c r="I1710">
        <f>EmpresaUsa[[#This Row],[PRECIO]]*EmpresaUsa[[#This Row],[CANTIDADSOLICITADA]]</f>
        <v>574.66499999999996</v>
      </c>
      <c r="J1710" t="s">
        <v>196</v>
      </c>
      <c r="K1710" t="s">
        <v>206</v>
      </c>
    </row>
    <row r="1711" spans="1:11" x14ac:dyDescent="0.35">
      <c r="A1711">
        <v>10903</v>
      </c>
      <c r="B1711" t="s">
        <v>26</v>
      </c>
      <c r="C1711" s="1">
        <v>35850</v>
      </c>
      <c r="D1711" t="s">
        <v>21</v>
      </c>
      <c r="E1711" t="s">
        <v>31</v>
      </c>
      <c r="F1711" t="s">
        <v>111</v>
      </c>
      <c r="G1711">
        <v>16.25</v>
      </c>
      <c r="H1711">
        <v>20</v>
      </c>
      <c r="I1711">
        <f>EmpresaUsa[[#This Row],[PRECIO]]*EmpresaUsa[[#This Row],[CANTIDADSOLICITADA]]</f>
        <v>325</v>
      </c>
      <c r="J1711" t="s">
        <v>196</v>
      </c>
      <c r="K1711" t="s">
        <v>207</v>
      </c>
    </row>
    <row r="1712" spans="1:11" x14ac:dyDescent="0.35">
      <c r="A1712">
        <v>10904</v>
      </c>
      <c r="B1712" t="s">
        <v>26</v>
      </c>
      <c r="C1712" s="1">
        <v>35850</v>
      </c>
      <c r="D1712" t="s">
        <v>83</v>
      </c>
      <c r="E1712" t="s">
        <v>22</v>
      </c>
      <c r="F1712" t="s">
        <v>131</v>
      </c>
      <c r="G1712">
        <v>17.225000000000001</v>
      </c>
      <c r="H1712">
        <v>15</v>
      </c>
      <c r="I1712">
        <f>EmpresaUsa[[#This Row],[PRECIO]]*EmpresaUsa[[#This Row],[CANTIDADSOLICITADA]]</f>
        <v>258.375</v>
      </c>
      <c r="J1712" t="s">
        <v>201</v>
      </c>
      <c r="K1712" t="s">
        <v>208</v>
      </c>
    </row>
    <row r="1713" spans="1:11" x14ac:dyDescent="0.35">
      <c r="A1713">
        <v>10904</v>
      </c>
      <c r="B1713" t="s">
        <v>26</v>
      </c>
      <c r="C1713" s="1">
        <v>35850</v>
      </c>
      <c r="D1713" t="s">
        <v>83</v>
      </c>
      <c r="E1713" t="s">
        <v>31</v>
      </c>
      <c r="F1713" t="s">
        <v>63</v>
      </c>
      <c r="G1713">
        <v>64.09</v>
      </c>
      <c r="H1713">
        <v>35</v>
      </c>
      <c r="I1713">
        <f>EmpresaUsa[[#This Row],[PRECIO]]*EmpresaUsa[[#This Row],[CANTIDADSOLICITADA]]</f>
        <v>2243.15</v>
      </c>
      <c r="J1713" t="s">
        <v>209</v>
      </c>
      <c r="K1713" t="s">
        <v>210</v>
      </c>
    </row>
    <row r="1714" spans="1:11" x14ac:dyDescent="0.35">
      <c r="A1714">
        <v>10905</v>
      </c>
      <c r="B1714" t="s">
        <v>44</v>
      </c>
      <c r="C1714" s="1">
        <v>35850</v>
      </c>
      <c r="D1714" t="s">
        <v>50</v>
      </c>
      <c r="E1714" t="s">
        <v>36</v>
      </c>
      <c r="F1714" t="s">
        <v>105</v>
      </c>
      <c r="G1714">
        <v>23.4</v>
      </c>
      <c r="H1714">
        <v>20</v>
      </c>
      <c r="I1714">
        <f>EmpresaUsa[[#This Row],[PRECIO]]*EmpresaUsa[[#This Row],[CANTIDADSOLICITADA]]</f>
        <v>468</v>
      </c>
      <c r="J1714" t="s">
        <v>204</v>
      </c>
      <c r="K1714" t="s">
        <v>211</v>
      </c>
    </row>
    <row r="1715" spans="1:11" x14ac:dyDescent="0.35">
      <c r="A1715">
        <v>10906</v>
      </c>
      <c r="B1715" t="s">
        <v>20</v>
      </c>
      <c r="C1715" s="1">
        <v>35851</v>
      </c>
      <c r="D1715" t="s">
        <v>161</v>
      </c>
      <c r="E1715" t="s">
        <v>24</v>
      </c>
      <c r="F1715" t="s">
        <v>170</v>
      </c>
      <c r="G1715">
        <v>37.049999999999997</v>
      </c>
      <c r="H1715">
        <v>15</v>
      </c>
      <c r="I1715">
        <f>EmpresaUsa[[#This Row],[PRECIO]]*EmpresaUsa[[#This Row],[CANTIDADSOLICITADA]]</f>
        <v>555.75</v>
      </c>
      <c r="J1715" t="s">
        <v>204</v>
      </c>
      <c r="K1715" t="s">
        <v>212</v>
      </c>
    </row>
    <row r="1716" spans="1:11" x14ac:dyDescent="0.35">
      <c r="A1716">
        <v>10907</v>
      </c>
      <c r="B1716" t="s">
        <v>15</v>
      </c>
      <c r="C1716" s="1">
        <v>35851</v>
      </c>
      <c r="D1716" t="s">
        <v>189</v>
      </c>
      <c r="E1716" t="s">
        <v>36</v>
      </c>
      <c r="F1716" t="s">
        <v>99</v>
      </c>
      <c r="G1716">
        <v>10.074999999999999</v>
      </c>
      <c r="H1716">
        <v>14</v>
      </c>
      <c r="I1716">
        <f>EmpresaUsa[[#This Row],[PRECIO]]*EmpresaUsa[[#This Row],[CANTIDADSOLICITADA]]</f>
        <v>141.04999999999998</v>
      </c>
      <c r="J1716" t="s">
        <v>196</v>
      </c>
      <c r="K1716" t="s">
        <v>213</v>
      </c>
    </row>
    <row r="1717" spans="1:11" x14ac:dyDescent="0.35">
      <c r="A1717">
        <v>10908</v>
      </c>
      <c r="B1717" t="s">
        <v>20</v>
      </c>
      <c r="C1717" s="1">
        <v>35852</v>
      </c>
      <c r="D1717" t="s">
        <v>109</v>
      </c>
      <c r="E1717" t="s">
        <v>17</v>
      </c>
      <c r="F1717" t="s">
        <v>69</v>
      </c>
      <c r="G1717">
        <v>39</v>
      </c>
      <c r="H1717">
        <v>20</v>
      </c>
      <c r="I1717">
        <f>EmpresaUsa[[#This Row],[PRECIO]]*EmpresaUsa[[#This Row],[CANTIDADSOLICITADA]]</f>
        <v>780</v>
      </c>
      <c r="J1717" t="s">
        <v>201</v>
      </c>
      <c r="K1717" t="s">
        <v>214</v>
      </c>
    </row>
    <row r="1718" spans="1:11" x14ac:dyDescent="0.35">
      <c r="A1718">
        <v>10908</v>
      </c>
      <c r="B1718" t="s">
        <v>20</v>
      </c>
      <c r="C1718" s="1">
        <v>35852</v>
      </c>
      <c r="D1718" t="s">
        <v>109</v>
      </c>
      <c r="E1718" t="s">
        <v>12</v>
      </c>
      <c r="F1718" t="s">
        <v>134</v>
      </c>
      <c r="G1718">
        <v>9.1</v>
      </c>
      <c r="H1718">
        <v>14</v>
      </c>
      <c r="I1718">
        <f>EmpresaUsa[[#This Row],[PRECIO]]*EmpresaUsa[[#This Row],[CANTIDADSOLICITADA]]</f>
        <v>127.39999999999999</v>
      </c>
      <c r="J1718" t="s">
        <v>201</v>
      </c>
      <c r="K1718" t="s">
        <v>215</v>
      </c>
    </row>
    <row r="1719" spans="1:11" x14ac:dyDescent="0.35">
      <c r="A1719">
        <v>10909</v>
      </c>
      <c r="B1719" t="s">
        <v>55</v>
      </c>
      <c r="C1719" s="1">
        <v>35852</v>
      </c>
      <c r="D1719" t="s">
        <v>163</v>
      </c>
      <c r="E1719" t="s">
        <v>17</v>
      </c>
      <c r="F1719" t="s">
        <v>69</v>
      </c>
      <c r="G1719">
        <v>39</v>
      </c>
      <c r="H1719">
        <v>12</v>
      </c>
      <c r="I1719">
        <f>EmpresaUsa[[#This Row],[PRECIO]]*EmpresaUsa[[#This Row],[CANTIDADSOLICITADA]]</f>
        <v>468</v>
      </c>
      <c r="J1719" t="s">
        <v>194</v>
      </c>
      <c r="K1719" t="s">
        <v>216</v>
      </c>
    </row>
    <row r="1720" spans="1:11" x14ac:dyDescent="0.35">
      <c r="A1720">
        <v>10909</v>
      </c>
      <c r="B1720" t="s">
        <v>55</v>
      </c>
      <c r="C1720" s="1">
        <v>35852</v>
      </c>
      <c r="D1720" t="s">
        <v>163</v>
      </c>
      <c r="E1720" t="s">
        <v>31</v>
      </c>
      <c r="F1720" t="s">
        <v>47</v>
      </c>
      <c r="G1720">
        <v>22.684999999999999</v>
      </c>
      <c r="H1720">
        <v>15</v>
      </c>
      <c r="I1720">
        <f>EmpresaUsa[[#This Row],[PRECIO]]*EmpresaUsa[[#This Row],[CANTIDADSOLICITADA]]</f>
        <v>340.27499999999998</v>
      </c>
      <c r="J1720" t="s">
        <v>199</v>
      </c>
      <c r="K1720" t="s">
        <v>217</v>
      </c>
    </row>
    <row r="1721" spans="1:11" x14ac:dyDescent="0.35">
      <c r="A1721">
        <v>10909</v>
      </c>
      <c r="B1721" t="s">
        <v>55</v>
      </c>
      <c r="C1721" s="1">
        <v>35852</v>
      </c>
      <c r="D1721" t="s">
        <v>163</v>
      </c>
      <c r="E1721" t="s">
        <v>22</v>
      </c>
      <c r="F1721" t="s">
        <v>23</v>
      </c>
      <c r="G1721">
        <v>12.545</v>
      </c>
      <c r="H1721">
        <v>5</v>
      </c>
      <c r="I1721">
        <f>EmpresaUsa[[#This Row],[PRECIO]]*EmpresaUsa[[#This Row],[CANTIDADSOLICITADA]]</f>
        <v>62.725000000000001</v>
      </c>
      <c r="J1721" t="s">
        <v>194</v>
      </c>
      <c r="K1721" t="s">
        <v>218</v>
      </c>
    </row>
    <row r="1722" spans="1:11" x14ac:dyDescent="0.35">
      <c r="A1722">
        <v>10910</v>
      </c>
      <c r="B1722" t="s">
        <v>55</v>
      </c>
      <c r="C1722" s="1">
        <v>35852</v>
      </c>
      <c r="D1722" t="s">
        <v>185</v>
      </c>
      <c r="E1722" t="s">
        <v>31</v>
      </c>
      <c r="F1722" t="s">
        <v>101</v>
      </c>
      <c r="G1722">
        <v>11.96</v>
      </c>
      <c r="H1722">
        <v>12</v>
      </c>
      <c r="I1722">
        <f>EmpresaUsa[[#This Row],[PRECIO]]*EmpresaUsa[[#This Row],[CANTIDADSOLICITADA]]</f>
        <v>143.52000000000001</v>
      </c>
      <c r="J1722" t="s">
        <v>196</v>
      </c>
      <c r="K1722" t="s">
        <v>219</v>
      </c>
    </row>
    <row r="1723" spans="1:11" x14ac:dyDescent="0.35">
      <c r="A1723">
        <v>10910</v>
      </c>
      <c r="B1723" t="s">
        <v>55</v>
      </c>
      <c r="C1723" s="1">
        <v>35852</v>
      </c>
      <c r="D1723" t="s">
        <v>185</v>
      </c>
      <c r="E1723" t="s">
        <v>31</v>
      </c>
      <c r="F1723" t="s">
        <v>38</v>
      </c>
      <c r="G1723">
        <v>26</v>
      </c>
      <c r="H1723">
        <v>10</v>
      </c>
      <c r="I1723">
        <f>EmpresaUsa[[#This Row],[PRECIO]]*EmpresaUsa[[#This Row],[CANTIDADSOLICITADA]]</f>
        <v>260</v>
      </c>
      <c r="J1723" t="s">
        <v>196</v>
      </c>
      <c r="K1723" t="s">
        <v>220</v>
      </c>
    </row>
    <row r="1724" spans="1:11" x14ac:dyDescent="0.35">
      <c r="A1724">
        <v>10910</v>
      </c>
      <c r="B1724" t="s">
        <v>55</v>
      </c>
      <c r="C1724" s="1">
        <v>35852</v>
      </c>
      <c r="D1724" t="s">
        <v>185</v>
      </c>
      <c r="E1724" t="s">
        <v>24</v>
      </c>
      <c r="F1724" t="s">
        <v>170</v>
      </c>
      <c r="G1724">
        <v>37.049999999999997</v>
      </c>
      <c r="H1724">
        <v>5</v>
      </c>
      <c r="I1724">
        <f>EmpresaUsa[[#This Row],[PRECIO]]*EmpresaUsa[[#This Row],[CANTIDADSOLICITADA]]</f>
        <v>185.25</v>
      </c>
      <c r="J1724" t="s">
        <v>199</v>
      </c>
      <c r="K1724" t="s">
        <v>221</v>
      </c>
    </row>
    <row r="1725" spans="1:11" x14ac:dyDescent="0.35">
      <c r="A1725">
        <v>10911</v>
      </c>
      <c r="B1725" t="s">
        <v>26</v>
      </c>
      <c r="C1725" s="1">
        <v>35852</v>
      </c>
      <c r="D1725" t="s">
        <v>123</v>
      </c>
      <c r="E1725" t="s">
        <v>36</v>
      </c>
      <c r="F1725" t="s">
        <v>105</v>
      </c>
      <c r="G1725">
        <v>23.4</v>
      </c>
      <c r="H1725">
        <v>10</v>
      </c>
      <c r="I1725">
        <f>EmpresaUsa[[#This Row],[PRECIO]]*EmpresaUsa[[#This Row],[CANTIDADSOLICITADA]]</f>
        <v>234</v>
      </c>
      <c r="J1725" t="s">
        <v>196</v>
      </c>
      <c r="K1725" t="s">
        <v>222</v>
      </c>
    </row>
    <row r="1726" spans="1:11" x14ac:dyDescent="0.35">
      <c r="A1726">
        <v>10911</v>
      </c>
      <c r="B1726" t="s">
        <v>26</v>
      </c>
      <c r="C1726" s="1">
        <v>35852</v>
      </c>
      <c r="D1726" t="s">
        <v>123</v>
      </c>
      <c r="E1726" t="s">
        <v>41</v>
      </c>
      <c r="F1726" t="s">
        <v>75</v>
      </c>
      <c r="G1726">
        <v>50.7</v>
      </c>
      <c r="H1726">
        <v>12</v>
      </c>
      <c r="I1726">
        <f>EmpresaUsa[[#This Row],[PRECIO]]*EmpresaUsa[[#This Row],[CANTIDADSOLICITADA]]</f>
        <v>608.40000000000009</v>
      </c>
      <c r="J1726" t="s">
        <v>209</v>
      </c>
      <c r="K1726" t="s">
        <v>223</v>
      </c>
    </row>
    <row r="1727" spans="1:11" x14ac:dyDescent="0.35">
      <c r="A1727">
        <v>10911</v>
      </c>
      <c r="B1727" t="s">
        <v>26</v>
      </c>
      <c r="C1727" s="1">
        <v>35852</v>
      </c>
      <c r="D1727" t="s">
        <v>123</v>
      </c>
      <c r="E1727" t="s">
        <v>36</v>
      </c>
      <c r="F1727" t="s">
        <v>104</v>
      </c>
      <c r="G1727">
        <v>18.2</v>
      </c>
      <c r="H1727">
        <v>15</v>
      </c>
      <c r="I1727">
        <f>EmpresaUsa[[#This Row],[PRECIO]]*EmpresaUsa[[#This Row],[CANTIDADSOLICITADA]]</f>
        <v>273</v>
      </c>
      <c r="J1727" t="s">
        <v>201</v>
      </c>
      <c r="K1727" t="s">
        <v>224</v>
      </c>
    </row>
    <row r="1728" spans="1:11" x14ac:dyDescent="0.35">
      <c r="A1728">
        <v>10912</v>
      </c>
      <c r="B1728" t="s">
        <v>73</v>
      </c>
      <c r="C1728" s="1">
        <v>35852</v>
      </c>
      <c r="D1728" t="s">
        <v>120</v>
      </c>
      <c r="E1728" t="s">
        <v>10</v>
      </c>
      <c r="F1728" t="s">
        <v>11</v>
      </c>
      <c r="G1728">
        <v>27.3</v>
      </c>
      <c r="H1728">
        <v>40</v>
      </c>
      <c r="I1728">
        <f>EmpresaUsa[[#This Row],[PRECIO]]*EmpresaUsa[[#This Row],[CANTIDADSOLICITADA]]</f>
        <v>1092</v>
      </c>
      <c r="J1728" t="s">
        <v>199</v>
      </c>
      <c r="K1728" t="s">
        <v>225</v>
      </c>
    </row>
    <row r="1729" spans="1:11" x14ac:dyDescent="0.35">
      <c r="A1729">
        <v>10912</v>
      </c>
      <c r="B1729" t="s">
        <v>73</v>
      </c>
      <c r="C1729" s="1">
        <v>35852</v>
      </c>
      <c r="D1729" t="s">
        <v>120</v>
      </c>
      <c r="E1729" t="s">
        <v>41</v>
      </c>
      <c r="F1729" t="s">
        <v>82</v>
      </c>
      <c r="G1729">
        <v>160.92699999999999</v>
      </c>
      <c r="H1729">
        <v>60</v>
      </c>
      <c r="I1729">
        <f>EmpresaUsa[[#This Row],[PRECIO]]*EmpresaUsa[[#This Row],[CANTIDADSOLICITADA]]</f>
        <v>9655.619999999999</v>
      </c>
      <c r="J1729" t="s">
        <v>194</v>
      </c>
      <c r="K1729" t="s">
        <v>226</v>
      </c>
    </row>
    <row r="1730" spans="1:11" x14ac:dyDescent="0.35">
      <c r="A1730">
        <v>10913</v>
      </c>
      <c r="B1730" t="s">
        <v>20</v>
      </c>
      <c r="C1730" s="1">
        <v>35852</v>
      </c>
      <c r="D1730" t="s">
        <v>160</v>
      </c>
      <c r="E1730" t="s">
        <v>24</v>
      </c>
      <c r="F1730" t="s">
        <v>127</v>
      </c>
      <c r="G1730">
        <v>28.6</v>
      </c>
      <c r="H1730">
        <v>30</v>
      </c>
      <c r="I1730">
        <f>EmpresaUsa[[#This Row],[PRECIO]]*EmpresaUsa[[#This Row],[CANTIDADSOLICITADA]]</f>
        <v>858</v>
      </c>
      <c r="J1730" t="s">
        <v>194</v>
      </c>
      <c r="K1730" t="s">
        <v>195</v>
      </c>
    </row>
    <row r="1731" spans="1:11" x14ac:dyDescent="0.35">
      <c r="A1731">
        <v>10913</v>
      </c>
      <c r="B1731" t="s">
        <v>20</v>
      </c>
      <c r="C1731" s="1">
        <v>35852</v>
      </c>
      <c r="D1731" t="s">
        <v>160</v>
      </c>
      <c r="E1731" t="s">
        <v>10</v>
      </c>
      <c r="F1731" t="s">
        <v>33</v>
      </c>
      <c r="G1731">
        <v>3.25</v>
      </c>
      <c r="H1731">
        <v>40</v>
      </c>
      <c r="I1731">
        <f>EmpresaUsa[[#This Row],[PRECIO]]*EmpresaUsa[[#This Row],[CANTIDADSOLICITADA]]</f>
        <v>130</v>
      </c>
      <c r="J1731" t="s">
        <v>196</v>
      </c>
      <c r="K1731" t="s">
        <v>197</v>
      </c>
    </row>
    <row r="1732" spans="1:11" x14ac:dyDescent="0.35">
      <c r="A1732">
        <v>10913</v>
      </c>
      <c r="B1732" t="s">
        <v>20</v>
      </c>
      <c r="C1732" s="1">
        <v>35852</v>
      </c>
      <c r="D1732" t="s">
        <v>160</v>
      </c>
      <c r="E1732" t="s">
        <v>22</v>
      </c>
      <c r="F1732" t="s">
        <v>131</v>
      </c>
      <c r="G1732">
        <v>17.225000000000001</v>
      </c>
      <c r="H1732">
        <v>15</v>
      </c>
      <c r="I1732">
        <f>EmpresaUsa[[#This Row],[PRECIO]]*EmpresaUsa[[#This Row],[CANTIDADSOLICITADA]]</f>
        <v>258.375</v>
      </c>
      <c r="J1732" t="s">
        <v>196</v>
      </c>
      <c r="K1732" t="s">
        <v>198</v>
      </c>
    </row>
    <row r="1733" spans="1:11" x14ac:dyDescent="0.35">
      <c r="A1733">
        <v>10914</v>
      </c>
      <c r="B1733" t="s">
        <v>15</v>
      </c>
      <c r="C1733" s="1">
        <v>35853</v>
      </c>
      <c r="D1733" t="s">
        <v>160</v>
      </c>
      <c r="E1733" t="s">
        <v>10</v>
      </c>
      <c r="F1733" t="s">
        <v>88</v>
      </c>
      <c r="G1733">
        <v>27.95</v>
      </c>
      <c r="H1733">
        <v>25</v>
      </c>
      <c r="I1733">
        <f>EmpresaUsa[[#This Row],[PRECIO]]*EmpresaUsa[[#This Row],[CANTIDADSOLICITADA]]</f>
        <v>698.75</v>
      </c>
      <c r="J1733" t="s">
        <v>199</v>
      </c>
      <c r="K1733" t="s">
        <v>200</v>
      </c>
    </row>
    <row r="1734" spans="1:11" x14ac:dyDescent="0.35">
      <c r="A1734">
        <v>10915</v>
      </c>
      <c r="B1734" t="s">
        <v>73</v>
      </c>
      <c r="C1734" s="1">
        <v>35853</v>
      </c>
      <c r="D1734" t="s">
        <v>90</v>
      </c>
      <c r="E1734" t="s">
        <v>41</v>
      </c>
      <c r="F1734" t="s">
        <v>75</v>
      </c>
      <c r="G1734">
        <v>50.7</v>
      </c>
      <c r="H1734">
        <v>10</v>
      </c>
      <c r="I1734">
        <f>EmpresaUsa[[#This Row],[PRECIO]]*EmpresaUsa[[#This Row],[CANTIDADSOLICITADA]]</f>
        <v>507</v>
      </c>
      <c r="J1734" t="s">
        <v>201</v>
      </c>
      <c r="K1734" t="s">
        <v>202</v>
      </c>
    </row>
    <row r="1735" spans="1:11" x14ac:dyDescent="0.35">
      <c r="A1735">
        <v>10915</v>
      </c>
      <c r="B1735" t="s">
        <v>73</v>
      </c>
      <c r="C1735" s="1">
        <v>35853</v>
      </c>
      <c r="D1735" t="s">
        <v>90</v>
      </c>
      <c r="E1735" t="s">
        <v>10</v>
      </c>
      <c r="F1735" t="s">
        <v>33</v>
      </c>
      <c r="G1735">
        <v>3.25</v>
      </c>
      <c r="H1735">
        <v>30</v>
      </c>
      <c r="I1735">
        <f>EmpresaUsa[[#This Row],[PRECIO]]*EmpresaUsa[[#This Row],[CANTIDADSOLICITADA]]</f>
        <v>97.5</v>
      </c>
      <c r="J1735" t="s">
        <v>196</v>
      </c>
      <c r="K1735" t="s">
        <v>203</v>
      </c>
    </row>
    <row r="1736" spans="1:11" x14ac:dyDescent="0.35">
      <c r="A1736">
        <v>10915</v>
      </c>
      <c r="B1736" t="s">
        <v>73</v>
      </c>
      <c r="C1736" s="1">
        <v>35853</v>
      </c>
      <c r="D1736" t="s">
        <v>90</v>
      </c>
      <c r="E1736" t="s">
        <v>41</v>
      </c>
      <c r="F1736" t="s">
        <v>110</v>
      </c>
      <c r="G1736">
        <v>9.6850000000000005</v>
      </c>
      <c r="H1736">
        <v>10</v>
      </c>
      <c r="I1736">
        <f>EmpresaUsa[[#This Row],[PRECIO]]*EmpresaUsa[[#This Row],[CANTIDADSOLICITADA]]</f>
        <v>96.850000000000009</v>
      </c>
      <c r="J1736" t="s">
        <v>204</v>
      </c>
      <c r="K1736" t="s">
        <v>205</v>
      </c>
    </row>
    <row r="1737" spans="1:11" x14ac:dyDescent="0.35">
      <c r="A1737">
        <v>10916</v>
      </c>
      <c r="B1737" t="s">
        <v>55</v>
      </c>
      <c r="C1737" s="1">
        <v>35853</v>
      </c>
      <c r="D1737" t="s">
        <v>175</v>
      </c>
      <c r="E1737" t="s">
        <v>31</v>
      </c>
      <c r="F1737" t="s">
        <v>47</v>
      </c>
      <c r="G1737">
        <v>22.684999999999999</v>
      </c>
      <c r="H1737">
        <v>6</v>
      </c>
      <c r="I1737">
        <f>EmpresaUsa[[#This Row],[PRECIO]]*EmpresaUsa[[#This Row],[CANTIDADSOLICITADA]]</f>
        <v>136.10999999999999</v>
      </c>
      <c r="J1737" t="s">
        <v>196</v>
      </c>
      <c r="K1737" t="s">
        <v>206</v>
      </c>
    </row>
    <row r="1738" spans="1:11" x14ac:dyDescent="0.35">
      <c r="A1738">
        <v>10916</v>
      </c>
      <c r="B1738" t="s">
        <v>55</v>
      </c>
      <c r="C1738" s="1">
        <v>35853</v>
      </c>
      <c r="D1738" t="s">
        <v>175</v>
      </c>
      <c r="E1738" t="s">
        <v>10</v>
      </c>
      <c r="F1738" t="s">
        <v>58</v>
      </c>
      <c r="G1738">
        <v>41.6</v>
      </c>
      <c r="H1738">
        <v>6</v>
      </c>
      <c r="I1738">
        <f>EmpresaUsa[[#This Row],[PRECIO]]*EmpresaUsa[[#This Row],[CANTIDADSOLICITADA]]</f>
        <v>249.60000000000002</v>
      </c>
      <c r="J1738" t="s">
        <v>196</v>
      </c>
      <c r="K1738" t="s">
        <v>207</v>
      </c>
    </row>
    <row r="1739" spans="1:11" x14ac:dyDescent="0.35">
      <c r="A1739">
        <v>10916</v>
      </c>
      <c r="B1739" t="s">
        <v>55</v>
      </c>
      <c r="C1739" s="1">
        <v>35853</v>
      </c>
      <c r="D1739" t="s">
        <v>175</v>
      </c>
      <c r="E1739" t="s">
        <v>12</v>
      </c>
      <c r="F1739" t="s">
        <v>29</v>
      </c>
      <c r="G1739">
        <v>25.35</v>
      </c>
      <c r="H1739">
        <v>20</v>
      </c>
      <c r="I1739">
        <f>EmpresaUsa[[#This Row],[PRECIO]]*EmpresaUsa[[#This Row],[CANTIDADSOLICITADA]]</f>
        <v>507</v>
      </c>
      <c r="J1739" t="s">
        <v>201</v>
      </c>
      <c r="K1739" t="s">
        <v>208</v>
      </c>
    </row>
    <row r="1740" spans="1:11" x14ac:dyDescent="0.35">
      <c r="A1740">
        <v>10917</v>
      </c>
      <c r="B1740" t="s">
        <v>20</v>
      </c>
      <c r="C1740" s="1">
        <v>35856</v>
      </c>
      <c r="D1740" t="s">
        <v>100</v>
      </c>
      <c r="E1740" t="s">
        <v>22</v>
      </c>
      <c r="F1740" t="s">
        <v>71</v>
      </c>
      <c r="G1740">
        <v>33.656999999999996</v>
      </c>
      <c r="H1740">
        <v>1</v>
      </c>
      <c r="I1740">
        <f>EmpresaUsa[[#This Row],[PRECIO]]*EmpresaUsa[[#This Row],[CANTIDADSOLICITADA]]</f>
        <v>33.656999999999996</v>
      </c>
      <c r="J1740" t="s">
        <v>209</v>
      </c>
      <c r="K1740" t="s">
        <v>210</v>
      </c>
    </row>
    <row r="1741" spans="1:11" x14ac:dyDescent="0.35">
      <c r="A1741">
        <v>10917</v>
      </c>
      <c r="B1741" t="s">
        <v>20</v>
      </c>
      <c r="C1741" s="1">
        <v>35856</v>
      </c>
      <c r="D1741" t="s">
        <v>100</v>
      </c>
      <c r="E1741" t="s">
        <v>10</v>
      </c>
      <c r="F1741" t="s">
        <v>34</v>
      </c>
      <c r="G1741">
        <v>44.2</v>
      </c>
      <c r="H1741">
        <v>10</v>
      </c>
      <c r="I1741">
        <f>EmpresaUsa[[#This Row],[PRECIO]]*EmpresaUsa[[#This Row],[CANTIDADSOLICITADA]]</f>
        <v>442</v>
      </c>
      <c r="J1741" t="s">
        <v>204</v>
      </c>
      <c r="K1741" t="s">
        <v>211</v>
      </c>
    </row>
    <row r="1742" spans="1:11" x14ac:dyDescent="0.35">
      <c r="A1742">
        <v>10918</v>
      </c>
      <c r="B1742" t="s">
        <v>26</v>
      </c>
      <c r="C1742" s="1">
        <v>35856</v>
      </c>
      <c r="D1742" t="s">
        <v>165</v>
      </c>
      <c r="E1742" t="s">
        <v>36</v>
      </c>
      <c r="F1742" t="s">
        <v>105</v>
      </c>
      <c r="G1742">
        <v>23.4</v>
      </c>
      <c r="H1742">
        <v>60</v>
      </c>
      <c r="I1742">
        <f>EmpresaUsa[[#This Row],[PRECIO]]*EmpresaUsa[[#This Row],[CANTIDADSOLICITADA]]</f>
        <v>1404</v>
      </c>
      <c r="J1742" t="s">
        <v>204</v>
      </c>
      <c r="K1742" t="s">
        <v>212</v>
      </c>
    </row>
    <row r="1743" spans="1:11" x14ac:dyDescent="0.35">
      <c r="A1743">
        <v>10918</v>
      </c>
      <c r="B1743" t="s">
        <v>26</v>
      </c>
      <c r="C1743" s="1">
        <v>35856</v>
      </c>
      <c r="D1743" t="s">
        <v>165</v>
      </c>
      <c r="E1743" t="s">
        <v>10</v>
      </c>
      <c r="F1743" t="s">
        <v>34</v>
      </c>
      <c r="G1743">
        <v>44.2</v>
      </c>
      <c r="H1743">
        <v>25</v>
      </c>
      <c r="I1743">
        <f>EmpresaUsa[[#This Row],[PRECIO]]*EmpresaUsa[[#This Row],[CANTIDADSOLICITADA]]</f>
        <v>1105</v>
      </c>
      <c r="J1743" t="s">
        <v>196</v>
      </c>
      <c r="K1743" t="s">
        <v>213</v>
      </c>
    </row>
    <row r="1744" spans="1:11" x14ac:dyDescent="0.35">
      <c r="A1744">
        <v>10919</v>
      </c>
      <c r="B1744" t="s">
        <v>73</v>
      </c>
      <c r="C1744" s="1">
        <v>35856</v>
      </c>
      <c r="D1744" t="s">
        <v>167</v>
      </c>
      <c r="E1744" t="s">
        <v>31</v>
      </c>
      <c r="F1744" t="s">
        <v>47</v>
      </c>
      <c r="G1744">
        <v>22.684999999999999</v>
      </c>
      <c r="H1744">
        <v>24</v>
      </c>
      <c r="I1744">
        <f>EmpresaUsa[[#This Row],[PRECIO]]*EmpresaUsa[[#This Row],[CANTIDADSOLICITADA]]</f>
        <v>544.43999999999994</v>
      </c>
      <c r="J1744" t="s">
        <v>201</v>
      </c>
      <c r="K1744" t="s">
        <v>214</v>
      </c>
    </row>
    <row r="1745" spans="1:11" x14ac:dyDescent="0.35">
      <c r="A1745">
        <v>10919</v>
      </c>
      <c r="B1745" t="s">
        <v>73</v>
      </c>
      <c r="C1745" s="1">
        <v>35856</v>
      </c>
      <c r="D1745" t="s">
        <v>167</v>
      </c>
      <c r="E1745" t="s">
        <v>31</v>
      </c>
      <c r="F1745" t="s">
        <v>136</v>
      </c>
      <c r="G1745">
        <v>18.2</v>
      </c>
      <c r="H1745">
        <v>24</v>
      </c>
      <c r="I1745">
        <f>EmpresaUsa[[#This Row],[PRECIO]]*EmpresaUsa[[#This Row],[CANTIDADSOLICITADA]]</f>
        <v>436.79999999999995</v>
      </c>
      <c r="J1745" t="s">
        <v>201</v>
      </c>
      <c r="K1745" t="s">
        <v>215</v>
      </c>
    </row>
    <row r="1746" spans="1:11" x14ac:dyDescent="0.35">
      <c r="A1746">
        <v>10919</v>
      </c>
      <c r="B1746" t="s">
        <v>73</v>
      </c>
      <c r="C1746" s="1">
        <v>35856</v>
      </c>
      <c r="D1746" t="s">
        <v>167</v>
      </c>
      <c r="E1746" t="s">
        <v>22</v>
      </c>
      <c r="F1746" t="s">
        <v>79</v>
      </c>
      <c r="G1746">
        <v>23.92</v>
      </c>
      <c r="H1746">
        <v>20</v>
      </c>
      <c r="I1746">
        <f>EmpresaUsa[[#This Row],[PRECIO]]*EmpresaUsa[[#This Row],[CANTIDADSOLICITADA]]</f>
        <v>478.40000000000003</v>
      </c>
      <c r="J1746" t="s">
        <v>194</v>
      </c>
      <c r="K1746" t="s">
        <v>216</v>
      </c>
    </row>
    <row r="1747" spans="1:11" x14ac:dyDescent="0.35">
      <c r="A1747">
        <v>10920</v>
      </c>
      <c r="B1747" t="s">
        <v>20</v>
      </c>
      <c r="C1747" s="1">
        <v>35857</v>
      </c>
      <c r="D1747" t="s">
        <v>153</v>
      </c>
      <c r="E1747" t="s">
        <v>31</v>
      </c>
      <c r="F1747" t="s">
        <v>151</v>
      </c>
      <c r="G1747">
        <v>21.125</v>
      </c>
      <c r="H1747">
        <v>24</v>
      </c>
      <c r="I1747">
        <f>EmpresaUsa[[#This Row],[PRECIO]]*EmpresaUsa[[#This Row],[CANTIDADSOLICITADA]]</f>
        <v>507</v>
      </c>
      <c r="J1747" t="s">
        <v>199</v>
      </c>
      <c r="K1747" t="s">
        <v>217</v>
      </c>
    </row>
    <row r="1748" spans="1:11" x14ac:dyDescent="0.35">
      <c r="A1748">
        <v>10921</v>
      </c>
      <c r="B1748" t="s">
        <v>55</v>
      </c>
      <c r="C1748" s="1">
        <v>35857</v>
      </c>
      <c r="D1748" t="s">
        <v>159</v>
      </c>
      <c r="E1748" t="s">
        <v>36</v>
      </c>
      <c r="F1748" t="s">
        <v>66</v>
      </c>
      <c r="G1748">
        <v>23.4</v>
      </c>
      <c r="H1748">
        <v>10</v>
      </c>
      <c r="I1748">
        <f>EmpresaUsa[[#This Row],[PRECIO]]*EmpresaUsa[[#This Row],[CANTIDADSOLICITADA]]</f>
        <v>234</v>
      </c>
      <c r="J1748" t="s">
        <v>194</v>
      </c>
      <c r="K1748" t="s">
        <v>218</v>
      </c>
    </row>
    <row r="1749" spans="1:11" x14ac:dyDescent="0.35">
      <c r="A1749">
        <v>10921</v>
      </c>
      <c r="B1749" t="s">
        <v>55</v>
      </c>
      <c r="C1749" s="1">
        <v>35857</v>
      </c>
      <c r="D1749" t="s">
        <v>159</v>
      </c>
      <c r="E1749" t="s">
        <v>24</v>
      </c>
      <c r="F1749" t="s">
        <v>96</v>
      </c>
      <c r="G1749">
        <v>57.07</v>
      </c>
      <c r="H1749">
        <v>40</v>
      </c>
      <c r="I1749">
        <f>EmpresaUsa[[#This Row],[PRECIO]]*EmpresaUsa[[#This Row],[CANTIDADSOLICITADA]]</f>
        <v>2282.8000000000002</v>
      </c>
      <c r="J1749" t="s">
        <v>196</v>
      </c>
      <c r="K1749" t="s">
        <v>219</v>
      </c>
    </row>
    <row r="1750" spans="1:11" x14ac:dyDescent="0.35">
      <c r="A1750">
        <v>10922</v>
      </c>
      <c r="B1750" t="s">
        <v>8</v>
      </c>
      <c r="C1750" s="1">
        <v>35857</v>
      </c>
      <c r="D1750" t="s">
        <v>21</v>
      </c>
      <c r="E1750" t="s">
        <v>41</v>
      </c>
      <c r="F1750" t="s">
        <v>75</v>
      </c>
      <c r="G1750">
        <v>50.7</v>
      </c>
      <c r="H1750">
        <v>15</v>
      </c>
      <c r="I1750">
        <f>EmpresaUsa[[#This Row],[PRECIO]]*EmpresaUsa[[#This Row],[CANTIDADSOLICITADA]]</f>
        <v>760.5</v>
      </c>
      <c r="J1750" t="s">
        <v>196</v>
      </c>
      <c r="K1750" t="s">
        <v>220</v>
      </c>
    </row>
    <row r="1751" spans="1:11" x14ac:dyDescent="0.35">
      <c r="A1751">
        <v>10922</v>
      </c>
      <c r="B1751" t="s">
        <v>8</v>
      </c>
      <c r="C1751" s="1">
        <v>35857</v>
      </c>
      <c r="D1751" t="s">
        <v>21</v>
      </c>
      <c r="E1751" t="s">
        <v>36</v>
      </c>
      <c r="F1751" t="s">
        <v>40</v>
      </c>
      <c r="G1751">
        <v>5.85</v>
      </c>
      <c r="H1751">
        <v>35</v>
      </c>
      <c r="I1751">
        <f>EmpresaUsa[[#This Row],[PRECIO]]*EmpresaUsa[[#This Row],[CANTIDADSOLICITADA]]</f>
        <v>204.75</v>
      </c>
      <c r="J1751" t="s">
        <v>199</v>
      </c>
      <c r="K1751" t="s">
        <v>221</v>
      </c>
    </row>
    <row r="1752" spans="1:11" x14ac:dyDescent="0.35">
      <c r="A1752">
        <v>10923</v>
      </c>
      <c r="B1752" t="s">
        <v>112</v>
      </c>
      <c r="C1752" s="1">
        <v>35857</v>
      </c>
      <c r="D1752" t="s">
        <v>150</v>
      </c>
      <c r="E1752" t="s">
        <v>12</v>
      </c>
      <c r="F1752" t="s">
        <v>13</v>
      </c>
      <c r="G1752">
        <v>18.2</v>
      </c>
      <c r="H1752">
        <v>10</v>
      </c>
      <c r="I1752">
        <f>EmpresaUsa[[#This Row],[PRECIO]]*EmpresaUsa[[#This Row],[CANTIDADSOLICITADA]]</f>
        <v>182</v>
      </c>
      <c r="J1752" t="s">
        <v>196</v>
      </c>
      <c r="K1752" t="s">
        <v>222</v>
      </c>
    </row>
    <row r="1753" spans="1:11" x14ac:dyDescent="0.35">
      <c r="A1753">
        <v>10923</v>
      </c>
      <c r="B1753" t="s">
        <v>112</v>
      </c>
      <c r="C1753" s="1">
        <v>35857</v>
      </c>
      <c r="D1753" t="s">
        <v>150</v>
      </c>
      <c r="E1753" t="s">
        <v>36</v>
      </c>
      <c r="F1753" t="s">
        <v>84</v>
      </c>
      <c r="G1753">
        <v>59.8</v>
      </c>
      <c r="H1753">
        <v>10</v>
      </c>
      <c r="I1753">
        <f>EmpresaUsa[[#This Row],[PRECIO]]*EmpresaUsa[[#This Row],[CANTIDADSOLICITADA]]</f>
        <v>598</v>
      </c>
      <c r="J1753" t="s">
        <v>209</v>
      </c>
      <c r="K1753" t="s">
        <v>223</v>
      </c>
    </row>
    <row r="1754" spans="1:11" x14ac:dyDescent="0.35">
      <c r="A1754">
        <v>10923</v>
      </c>
      <c r="B1754" t="s">
        <v>112</v>
      </c>
      <c r="C1754" s="1">
        <v>35857</v>
      </c>
      <c r="D1754" t="s">
        <v>150</v>
      </c>
      <c r="E1754" t="s">
        <v>36</v>
      </c>
      <c r="F1754" t="s">
        <v>104</v>
      </c>
      <c r="G1754">
        <v>18.2</v>
      </c>
      <c r="H1754">
        <v>24</v>
      </c>
      <c r="I1754">
        <f>EmpresaUsa[[#This Row],[PRECIO]]*EmpresaUsa[[#This Row],[CANTIDADSOLICITADA]]</f>
        <v>436.79999999999995</v>
      </c>
      <c r="J1754" t="s">
        <v>201</v>
      </c>
      <c r="K1754" t="s">
        <v>224</v>
      </c>
    </row>
    <row r="1755" spans="1:11" x14ac:dyDescent="0.35">
      <c r="A1755">
        <v>10924</v>
      </c>
      <c r="B1755" t="s">
        <v>26</v>
      </c>
      <c r="C1755" s="1">
        <v>35858</v>
      </c>
      <c r="D1755" t="s">
        <v>94</v>
      </c>
      <c r="E1755" t="s">
        <v>22</v>
      </c>
      <c r="F1755" t="s">
        <v>87</v>
      </c>
      <c r="G1755">
        <v>40.299999999999997</v>
      </c>
      <c r="H1755">
        <v>20</v>
      </c>
      <c r="I1755">
        <f>EmpresaUsa[[#This Row],[PRECIO]]*EmpresaUsa[[#This Row],[CANTIDADSOLICITADA]]</f>
        <v>806</v>
      </c>
      <c r="J1755" t="s">
        <v>199</v>
      </c>
      <c r="K1755" t="s">
        <v>225</v>
      </c>
    </row>
    <row r="1756" spans="1:11" x14ac:dyDescent="0.35">
      <c r="A1756">
        <v>10924</v>
      </c>
      <c r="B1756" t="s">
        <v>26</v>
      </c>
      <c r="C1756" s="1">
        <v>35858</v>
      </c>
      <c r="D1756" t="s">
        <v>94</v>
      </c>
      <c r="E1756" t="s">
        <v>17</v>
      </c>
      <c r="F1756" t="s">
        <v>93</v>
      </c>
      <c r="G1756">
        <v>59.28</v>
      </c>
      <c r="H1756">
        <v>30</v>
      </c>
      <c r="I1756">
        <f>EmpresaUsa[[#This Row],[PRECIO]]*EmpresaUsa[[#This Row],[CANTIDADSOLICITADA]]</f>
        <v>1778.4</v>
      </c>
      <c r="J1756" t="s">
        <v>194</v>
      </c>
      <c r="K1756" t="s">
        <v>226</v>
      </c>
    </row>
    <row r="1757" spans="1:11" x14ac:dyDescent="0.35">
      <c r="A1757">
        <v>10924</v>
      </c>
      <c r="B1757" t="s">
        <v>26</v>
      </c>
      <c r="C1757" s="1">
        <v>35858</v>
      </c>
      <c r="D1757" t="s">
        <v>94</v>
      </c>
      <c r="E1757" t="s">
        <v>36</v>
      </c>
      <c r="F1757" t="s">
        <v>99</v>
      </c>
      <c r="G1757">
        <v>10.074999999999999</v>
      </c>
      <c r="H1757">
        <v>6</v>
      </c>
      <c r="I1757">
        <f>EmpresaUsa[[#This Row],[PRECIO]]*EmpresaUsa[[#This Row],[CANTIDADSOLICITADA]]</f>
        <v>60.449999999999996</v>
      </c>
      <c r="J1757" t="s">
        <v>194</v>
      </c>
      <c r="K1757" t="s">
        <v>195</v>
      </c>
    </row>
    <row r="1758" spans="1:11" x14ac:dyDescent="0.35">
      <c r="A1758">
        <v>10925</v>
      </c>
      <c r="B1758" t="s">
        <v>26</v>
      </c>
      <c r="C1758" s="1">
        <v>35858</v>
      </c>
      <c r="D1758" t="s">
        <v>21</v>
      </c>
      <c r="E1758" t="s">
        <v>22</v>
      </c>
      <c r="F1758" t="s">
        <v>48</v>
      </c>
      <c r="G1758">
        <v>24.7</v>
      </c>
      <c r="H1758">
        <v>25</v>
      </c>
      <c r="I1758">
        <f>EmpresaUsa[[#This Row],[PRECIO]]*EmpresaUsa[[#This Row],[CANTIDADSOLICITADA]]</f>
        <v>617.5</v>
      </c>
      <c r="J1758" t="s">
        <v>196</v>
      </c>
      <c r="K1758" t="s">
        <v>197</v>
      </c>
    </row>
    <row r="1759" spans="1:11" x14ac:dyDescent="0.35">
      <c r="A1759">
        <v>10925</v>
      </c>
      <c r="B1759" t="s">
        <v>26</v>
      </c>
      <c r="C1759" s="1">
        <v>35858</v>
      </c>
      <c r="D1759" t="s">
        <v>21</v>
      </c>
      <c r="E1759" t="s">
        <v>12</v>
      </c>
      <c r="F1759" t="s">
        <v>134</v>
      </c>
      <c r="G1759">
        <v>9.1</v>
      </c>
      <c r="H1759">
        <v>12</v>
      </c>
      <c r="I1759">
        <f>EmpresaUsa[[#This Row],[PRECIO]]*EmpresaUsa[[#This Row],[CANTIDADSOLICITADA]]</f>
        <v>109.19999999999999</v>
      </c>
      <c r="J1759" t="s">
        <v>196</v>
      </c>
      <c r="K1759" t="s">
        <v>198</v>
      </c>
    </row>
    <row r="1760" spans="1:11" x14ac:dyDescent="0.35">
      <c r="A1760">
        <v>10926</v>
      </c>
      <c r="B1760" t="s">
        <v>20</v>
      </c>
      <c r="C1760" s="1">
        <v>35858</v>
      </c>
      <c r="D1760" t="s">
        <v>126</v>
      </c>
      <c r="E1760" t="s">
        <v>10</v>
      </c>
      <c r="F1760" t="s">
        <v>11</v>
      </c>
      <c r="G1760">
        <v>27.3</v>
      </c>
      <c r="H1760">
        <v>2</v>
      </c>
      <c r="I1760">
        <f>EmpresaUsa[[#This Row],[PRECIO]]*EmpresaUsa[[#This Row],[CANTIDADSOLICITADA]]</f>
        <v>54.6</v>
      </c>
      <c r="J1760" t="s">
        <v>199</v>
      </c>
      <c r="K1760" t="s">
        <v>200</v>
      </c>
    </row>
    <row r="1761" spans="1:11" x14ac:dyDescent="0.35">
      <c r="A1761">
        <v>10926</v>
      </c>
      <c r="B1761" t="s">
        <v>20</v>
      </c>
      <c r="C1761" s="1">
        <v>35858</v>
      </c>
      <c r="D1761" t="s">
        <v>126</v>
      </c>
      <c r="E1761" t="s">
        <v>22</v>
      </c>
      <c r="F1761" t="s">
        <v>91</v>
      </c>
      <c r="G1761">
        <v>7.8</v>
      </c>
      <c r="H1761">
        <v>10</v>
      </c>
      <c r="I1761">
        <f>EmpresaUsa[[#This Row],[PRECIO]]*EmpresaUsa[[#This Row],[CANTIDADSOLICITADA]]</f>
        <v>78</v>
      </c>
      <c r="J1761" t="s">
        <v>201</v>
      </c>
      <c r="K1761" t="s">
        <v>202</v>
      </c>
    </row>
    <row r="1762" spans="1:11" x14ac:dyDescent="0.35">
      <c r="A1762">
        <v>10926</v>
      </c>
      <c r="B1762" t="s">
        <v>20</v>
      </c>
      <c r="C1762" s="1">
        <v>35858</v>
      </c>
      <c r="D1762" t="s">
        <v>126</v>
      </c>
      <c r="E1762" t="s">
        <v>31</v>
      </c>
      <c r="F1762" t="s">
        <v>101</v>
      </c>
      <c r="G1762">
        <v>11.96</v>
      </c>
      <c r="H1762">
        <v>7</v>
      </c>
      <c r="I1762">
        <f>EmpresaUsa[[#This Row],[PRECIO]]*EmpresaUsa[[#This Row],[CANTIDADSOLICITADA]]</f>
        <v>83.72</v>
      </c>
      <c r="J1762" t="s">
        <v>196</v>
      </c>
      <c r="K1762" t="s">
        <v>203</v>
      </c>
    </row>
    <row r="1763" spans="1:11" x14ac:dyDescent="0.35">
      <c r="A1763">
        <v>10926</v>
      </c>
      <c r="B1763" t="s">
        <v>20</v>
      </c>
      <c r="C1763" s="1">
        <v>35858</v>
      </c>
      <c r="D1763" t="s">
        <v>126</v>
      </c>
      <c r="E1763" t="s">
        <v>10</v>
      </c>
      <c r="F1763" t="s">
        <v>14</v>
      </c>
      <c r="G1763">
        <v>45.24</v>
      </c>
      <c r="H1763">
        <v>10</v>
      </c>
      <c r="I1763">
        <f>EmpresaUsa[[#This Row],[PRECIO]]*EmpresaUsa[[#This Row],[CANTIDADSOLICITADA]]</f>
        <v>452.40000000000003</v>
      </c>
      <c r="J1763" t="s">
        <v>204</v>
      </c>
      <c r="K1763" t="s">
        <v>205</v>
      </c>
    </row>
    <row r="1764" spans="1:11" x14ac:dyDescent="0.35">
      <c r="A1764">
        <v>10927</v>
      </c>
      <c r="B1764" t="s">
        <v>20</v>
      </c>
      <c r="C1764" s="1">
        <v>35859</v>
      </c>
      <c r="D1764" t="s">
        <v>190</v>
      </c>
      <c r="E1764" t="s">
        <v>31</v>
      </c>
      <c r="F1764" t="s">
        <v>32</v>
      </c>
      <c r="G1764">
        <v>105.3</v>
      </c>
      <c r="H1764">
        <v>5</v>
      </c>
      <c r="I1764">
        <f>EmpresaUsa[[#This Row],[PRECIO]]*EmpresaUsa[[#This Row],[CANTIDADSOLICITADA]]</f>
        <v>526.5</v>
      </c>
      <c r="J1764" t="s">
        <v>196</v>
      </c>
      <c r="K1764" t="s">
        <v>206</v>
      </c>
    </row>
    <row r="1765" spans="1:11" x14ac:dyDescent="0.35">
      <c r="A1765">
        <v>10927</v>
      </c>
      <c r="B1765" t="s">
        <v>20</v>
      </c>
      <c r="C1765" s="1">
        <v>35859</v>
      </c>
      <c r="D1765" t="s">
        <v>190</v>
      </c>
      <c r="E1765" t="s">
        <v>12</v>
      </c>
      <c r="F1765" t="s">
        <v>134</v>
      </c>
      <c r="G1765">
        <v>9.1</v>
      </c>
      <c r="H1765">
        <v>5</v>
      </c>
      <c r="I1765">
        <f>EmpresaUsa[[#This Row],[PRECIO]]*EmpresaUsa[[#This Row],[CANTIDADSOLICITADA]]</f>
        <v>45.5</v>
      </c>
      <c r="J1765" t="s">
        <v>196</v>
      </c>
      <c r="K1765" t="s">
        <v>207</v>
      </c>
    </row>
    <row r="1766" spans="1:11" x14ac:dyDescent="0.35">
      <c r="A1766">
        <v>10927</v>
      </c>
      <c r="B1766" t="s">
        <v>20</v>
      </c>
      <c r="C1766" s="1">
        <v>35859</v>
      </c>
      <c r="D1766" t="s">
        <v>190</v>
      </c>
      <c r="E1766" t="s">
        <v>36</v>
      </c>
      <c r="F1766" t="s">
        <v>80</v>
      </c>
      <c r="G1766">
        <v>23.4</v>
      </c>
      <c r="H1766">
        <v>20</v>
      </c>
      <c r="I1766">
        <f>EmpresaUsa[[#This Row],[PRECIO]]*EmpresaUsa[[#This Row],[CANTIDADSOLICITADA]]</f>
        <v>468</v>
      </c>
      <c r="J1766" t="s">
        <v>201</v>
      </c>
      <c r="K1766" t="s">
        <v>208</v>
      </c>
    </row>
    <row r="1767" spans="1:11" x14ac:dyDescent="0.35">
      <c r="A1767">
        <v>10928</v>
      </c>
      <c r="B1767" t="s">
        <v>55</v>
      </c>
      <c r="C1767" s="1">
        <v>35859</v>
      </c>
      <c r="D1767" t="s">
        <v>158</v>
      </c>
      <c r="E1767" t="s">
        <v>31</v>
      </c>
      <c r="F1767" t="s">
        <v>144</v>
      </c>
      <c r="G1767">
        <v>12.35</v>
      </c>
      <c r="H1767">
        <v>5</v>
      </c>
      <c r="I1767">
        <f>EmpresaUsa[[#This Row],[PRECIO]]*EmpresaUsa[[#This Row],[CANTIDADSOLICITADA]]</f>
        <v>61.75</v>
      </c>
      <c r="J1767" t="s">
        <v>209</v>
      </c>
      <c r="K1767" t="s">
        <v>210</v>
      </c>
    </row>
    <row r="1768" spans="1:11" x14ac:dyDescent="0.35">
      <c r="A1768">
        <v>10928</v>
      </c>
      <c r="B1768" t="s">
        <v>55</v>
      </c>
      <c r="C1768" s="1">
        <v>35859</v>
      </c>
      <c r="D1768" t="s">
        <v>158</v>
      </c>
      <c r="E1768" t="s">
        <v>36</v>
      </c>
      <c r="F1768" t="s">
        <v>80</v>
      </c>
      <c r="G1768">
        <v>23.4</v>
      </c>
      <c r="H1768">
        <v>5</v>
      </c>
      <c r="I1768">
        <f>EmpresaUsa[[#This Row],[PRECIO]]*EmpresaUsa[[#This Row],[CANTIDADSOLICITADA]]</f>
        <v>117</v>
      </c>
      <c r="J1768" t="s">
        <v>204</v>
      </c>
      <c r="K1768" t="s">
        <v>211</v>
      </c>
    </row>
    <row r="1769" spans="1:11" x14ac:dyDescent="0.35">
      <c r="A1769">
        <v>10929</v>
      </c>
      <c r="B1769" t="s">
        <v>15</v>
      </c>
      <c r="C1769" s="1">
        <v>35859</v>
      </c>
      <c r="D1769" t="s">
        <v>78</v>
      </c>
      <c r="E1769" t="s">
        <v>31</v>
      </c>
      <c r="F1769" t="s">
        <v>60</v>
      </c>
      <c r="G1769">
        <v>13</v>
      </c>
      <c r="H1769">
        <v>60</v>
      </c>
      <c r="I1769">
        <f>EmpresaUsa[[#This Row],[PRECIO]]*EmpresaUsa[[#This Row],[CANTIDADSOLICITADA]]</f>
        <v>780</v>
      </c>
      <c r="J1769" t="s">
        <v>204</v>
      </c>
      <c r="K1769" t="s">
        <v>212</v>
      </c>
    </row>
    <row r="1770" spans="1:11" x14ac:dyDescent="0.35">
      <c r="A1770">
        <v>10929</v>
      </c>
      <c r="B1770" t="s">
        <v>15</v>
      </c>
      <c r="C1770" s="1">
        <v>35859</v>
      </c>
      <c r="D1770" t="s">
        <v>78</v>
      </c>
      <c r="E1770" t="s">
        <v>36</v>
      </c>
      <c r="F1770" t="s">
        <v>99</v>
      </c>
      <c r="G1770">
        <v>10.074999999999999</v>
      </c>
      <c r="H1770">
        <v>49</v>
      </c>
      <c r="I1770">
        <f>EmpresaUsa[[#This Row],[PRECIO]]*EmpresaUsa[[#This Row],[CANTIDADSOLICITADA]]</f>
        <v>493.67499999999995</v>
      </c>
      <c r="J1770" t="s">
        <v>196</v>
      </c>
      <c r="K1770" t="s">
        <v>213</v>
      </c>
    </row>
    <row r="1771" spans="1:11" x14ac:dyDescent="0.35">
      <c r="A1771">
        <v>10929</v>
      </c>
      <c r="B1771" t="s">
        <v>15</v>
      </c>
      <c r="C1771" s="1">
        <v>35859</v>
      </c>
      <c r="D1771" t="s">
        <v>78</v>
      </c>
      <c r="E1771" t="s">
        <v>24</v>
      </c>
      <c r="F1771" t="s">
        <v>52</v>
      </c>
      <c r="G1771">
        <v>16.899999999999999</v>
      </c>
      <c r="H1771">
        <v>15</v>
      </c>
      <c r="I1771">
        <f>EmpresaUsa[[#This Row],[PRECIO]]*EmpresaUsa[[#This Row],[CANTIDADSOLICITADA]]</f>
        <v>253.49999999999997</v>
      </c>
      <c r="J1771" t="s">
        <v>201</v>
      </c>
      <c r="K1771" t="s">
        <v>214</v>
      </c>
    </row>
    <row r="1772" spans="1:11" x14ac:dyDescent="0.35">
      <c r="A1772">
        <v>10930</v>
      </c>
      <c r="B1772" t="s">
        <v>20</v>
      </c>
      <c r="C1772" s="1">
        <v>35860</v>
      </c>
      <c r="D1772" t="s">
        <v>30</v>
      </c>
      <c r="E1772" t="s">
        <v>31</v>
      </c>
      <c r="F1772" t="s">
        <v>60</v>
      </c>
      <c r="G1772">
        <v>13</v>
      </c>
      <c r="H1772">
        <v>36</v>
      </c>
      <c r="I1772">
        <f>EmpresaUsa[[#This Row],[PRECIO]]*EmpresaUsa[[#This Row],[CANTIDADSOLICITADA]]</f>
        <v>468</v>
      </c>
      <c r="J1772" t="s">
        <v>201</v>
      </c>
      <c r="K1772" t="s">
        <v>215</v>
      </c>
    </row>
    <row r="1773" spans="1:11" x14ac:dyDescent="0.35">
      <c r="A1773">
        <v>10930</v>
      </c>
      <c r="B1773" t="s">
        <v>20</v>
      </c>
      <c r="C1773" s="1">
        <v>35860</v>
      </c>
      <c r="D1773" t="s">
        <v>30</v>
      </c>
      <c r="E1773" t="s">
        <v>31</v>
      </c>
      <c r="F1773" t="s">
        <v>54</v>
      </c>
      <c r="G1773">
        <v>57.07</v>
      </c>
      <c r="H1773">
        <v>25</v>
      </c>
      <c r="I1773">
        <f>EmpresaUsa[[#This Row],[PRECIO]]*EmpresaUsa[[#This Row],[CANTIDADSOLICITADA]]</f>
        <v>1426.75</v>
      </c>
      <c r="J1773" t="s">
        <v>194</v>
      </c>
      <c r="K1773" t="s">
        <v>216</v>
      </c>
    </row>
    <row r="1774" spans="1:11" x14ac:dyDescent="0.35">
      <c r="A1774">
        <v>10930</v>
      </c>
      <c r="B1774" t="s">
        <v>20</v>
      </c>
      <c r="C1774" s="1">
        <v>35860</v>
      </c>
      <c r="D1774" t="s">
        <v>30</v>
      </c>
      <c r="E1774" t="s">
        <v>41</v>
      </c>
      <c r="F1774" t="s">
        <v>42</v>
      </c>
      <c r="G1774">
        <v>31.2</v>
      </c>
      <c r="H1774">
        <v>25</v>
      </c>
      <c r="I1774">
        <f>EmpresaUsa[[#This Row],[PRECIO]]*EmpresaUsa[[#This Row],[CANTIDADSOLICITADA]]</f>
        <v>780</v>
      </c>
      <c r="J1774" t="s">
        <v>199</v>
      </c>
      <c r="K1774" t="s">
        <v>217</v>
      </c>
    </row>
    <row r="1775" spans="1:11" x14ac:dyDescent="0.35">
      <c r="A1775">
        <v>10930</v>
      </c>
      <c r="B1775" t="s">
        <v>20</v>
      </c>
      <c r="C1775" s="1">
        <v>35860</v>
      </c>
      <c r="D1775" t="s">
        <v>30</v>
      </c>
      <c r="E1775" t="s">
        <v>22</v>
      </c>
      <c r="F1775" t="s">
        <v>131</v>
      </c>
      <c r="G1775">
        <v>17.225000000000001</v>
      </c>
      <c r="H1775">
        <v>30</v>
      </c>
      <c r="I1775">
        <f>EmpresaUsa[[#This Row],[PRECIO]]*EmpresaUsa[[#This Row],[CANTIDADSOLICITADA]]</f>
        <v>516.75</v>
      </c>
      <c r="J1775" t="s">
        <v>194</v>
      </c>
      <c r="K1775" t="s">
        <v>218</v>
      </c>
    </row>
    <row r="1776" spans="1:11" x14ac:dyDescent="0.35">
      <c r="A1776">
        <v>10931</v>
      </c>
      <c r="B1776" t="s">
        <v>20</v>
      </c>
      <c r="C1776" s="1">
        <v>35860</v>
      </c>
      <c r="D1776" t="s">
        <v>45</v>
      </c>
      <c r="E1776" t="s">
        <v>22</v>
      </c>
      <c r="F1776" t="s">
        <v>91</v>
      </c>
      <c r="G1776">
        <v>7.8</v>
      </c>
      <c r="H1776">
        <v>42</v>
      </c>
      <c r="I1776">
        <f>EmpresaUsa[[#This Row],[PRECIO]]*EmpresaUsa[[#This Row],[CANTIDADSOLICITADA]]</f>
        <v>327.59999999999997</v>
      </c>
      <c r="J1776" t="s">
        <v>196</v>
      </c>
      <c r="K1776" t="s">
        <v>219</v>
      </c>
    </row>
    <row r="1777" spans="1:11" x14ac:dyDescent="0.35">
      <c r="A1777">
        <v>10931</v>
      </c>
      <c r="B1777" t="s">
        <v>20</v>
      </c>
      <c r="C1777" s="1">
        <v>35860</v>
      </c>
      <c r="D1777" t="s">
        <v>45</v>
      </c>
      <c r="E1777" t="s">
        <v>12</v>
      </c>
      <c r="F1777" t="s">
        <v>29</v>
      </c>
      <c r="G1777">
        <v>25.35</v>
      </c>
      <c r="H1777">
        <v>30</v>
      </c>
      <c r="I1777">
        <f>EmpresaUsa[[#This Row],[PRECIO]]*EmpresaUsa[[#This Row],[CANTIDADSOLICITADA]]</f>
        <v>760.5</v>
      </c>
      <c r="J1777" t="s">
        <v>196</v>
      </c>
      <c r="K1777" t="s">
        <v>220</v>
      </c>
    </row>
    <row r="1778" spans="1:11" x14ac:dyDescent="0.35">
      <c r="A1778">
        <v>10932</v>
      </c>
      <c r="B1778" t="s">
        <v>67</v>
      </c>
      <c r="C1778" s="1">
        <v>35860</v>
      </c>
      <c r="D1778" t="s">
        <v>142</v>
      </c>
      <c r="E1778" t="s">
        <v>31</v>
      </c>
      <c r="F1778" t="s">
        <v>47</v>
      </c>
      <c r="G1778">
        <v>22.684999999999999</v>
      </c>
      <c r="H1778">
        <v>30</v>
      </c>
      <c r="I1778">
        <f>EmpresaUsa[[#This Row],[PRECIO]]*EmpresaUsa[[#This Row],[CANTIDADSOLICITADA]]</f>
        <v>680.55</v>
      </c>
      <c r="J1778" t="s">
        <v>199</v>
      </c>
      <c r="K1778" t="s">
        <v>221</v>
      </c>
    </row>
    <row r="1779" spans="1:11" x14ac:dyDescent="0.35">
      <c r="A1779">
        <v>10932</v>
      </c>
      <c r="B1779" t="s">
        <v>67</v>
      </c>
      <c r="C1779" s="1">
        <v>35860</v>
      </c>
      <c r="D1779" t="s">
        <v>142</v>
      </c>
      <c r="E1779" t="s">
        <v>31</v>
      </c>
      <c r="F1779" t="s">
        <v>63</v>
      </c>
      <c r="G1779">
        <v>64.09</v>
      </c>
      <c r="H1779">
        <v>14</v>
      </c>
      <c r="I1779">
        <f>EmpresaUsa[[#This Row],[PRECIO]]*EmpresaUsa[[#This Row],[CANTIDADSOLICITADA]]</f>
        <v>897.26</v>
      </c>
      <c r="J1779" t="s">
        <v>196</v>
      </c>
      <c r="K1779" t="s">
        <v>222</v>
      </c>
    </row>
    <row r="1780" spans="1:11" x14ac:dyDescent="0.35">
      <c r="A1780">
        <v>10932</v>
      </c>
      <c r="B1780" t="s">
        <v>67</v>
      </c>
      <c r="C1780" s="1">
        <v>35860</v>
      </c>
      <c r="D1780" t="s">
        <v>142</v>
      </c>
      <c r="E1780" t="s">
        <v>10</v>
      </c>
      <c r="F1780" t="s">
        <v>14</v>
      </c>
      <c r="G1780">
        <v>45.24</v>
      </c>
      <c r="H1780">
        <v>16</v>
      </c>
      <c r="I1780">
        <f>EmpresaUsa[[#This Row],[PRECIO]]*EmpresaUsa[[#This Row],[CANTIDADSOLICITADA]]</f>
        <v>723.84</v>
      </c>
      <c r="J1780" t="s">
        <v>209</v>
      </c>
      <c r="K1780" t="s">
        <v>223</v>
      </c>
    </row>
    <row r="1781" spans="1:11" x14ac:dyDescent="0.35">
      <c r="A1781">
        <v>10932</v>
      </c>
      <c r="B1781" t="s">
        <v>67</v>
      </c>
      <c r="C1781" s="1">
        <v>35860</v>
      </c>
      <c r="D1781" t="s">
        <v>142</v>
      </c>
      <c r="E1781" t="s">
        <v>36</v>
      </c>
      <c r="F1781" t="s">
        <v>99</v>
      </c>
      <c r="G1781">
        <v>10.074999999999999</v>
      </c>
      <c r="H1781">
        <v>20</v>
      </c>
      <c r="I1781">
        <f>EmpresaUsa[[#This Row],[PRECIO]]*EmpresaUsa[[#This Row],[CANTIDADSOLICITADA]]</f>
        <v>201.5</v>
      </c>
      <c r="J1781" t="s">
        <v>201</v>
      </c>
      <c r="K1781" t="s">
        <v>224</v>
      </c>
    </row>
    <row r="1782" spans="1:11" x14ac:dyDescent="0.35">
      <c r="A1782">
        <v>10933</v>
      </c>
      <c r="B1782" t="s">
        <v>15</v>
      </c>
      <c r="C1782" s="1">
        <v>35860</v>
      </c>
      <c r="D1782" t="s">
        <v>132</v>
      </c>
      <c r="E1782" t="s">
        <v>41</v>
      </c>
      <c r="F1782" t="s">
        <v>51</v>
      </c>
      <c r="G1782">
        <v>42.64</v>
      </c>
      <c r="H1782">
        <v>2</v>
      </c>
      <c r="I1782">
        <f>EmpresaUsa[[#This Row],[PRECIO]]*EmpresaUsa[[#This Row],[CANTIDADSOLICITADA]]</f>
        <v>85.28</v>
      </c>
      <c r="J1782" t="s">
        <v>199</v>
      </c>
      <c r="K1782" t="s">
        <v>225</v>
      </c>
    </row>
    <row r="1783" spans="1:11" x14ac:dyDescent="0.35">
      <c r="A1783">
        <v>10933</v>
      </c>
      <c r="B1783" t="s">
        <v>15</v>
      </c>
      <c r="C1783" s="1">
        <v>35860</v>
      </c>
      <c r="D1783" t="s">
        <v>132</v>
      </c>
      <c r="E1783" t="s">
        <v>24</v>
      </c>
      <c r="F1783" t="s">
        <v>170</v>
      </c>
      <c r="G1783">
        <v>37.049999999999997</v>
      </c>
      <c r="H1783">
        <v>30</v>
      </c>
      <c r="I1783">
        <f>EmpresaUsa[[#This Row],[PRECIO]]*EmpresaUsa[[#This Row],[CANTIDADSOLICITADA]]</f>
        <v>1111.5</v>
      </c>
      <c r="J1783" t="s">
        <v>194</v>
      </c>
      <c r="K1783" t="s">
        <v>226</v>
      </c>
    </row>
    <row r="1784" spans="1:11" x14ac:dyDescent="0.35">
      <c r="A1784">
        <v>10934</v>
      </c>
      <c r="B1784" t="s">
        <v>26</v>
      </c>
      <c r="C1784" s="1">
        <v>35863</v>
      </c>
      <c r="D1784" t="s">
        <v>98</v>
      </c>
      <c r="E1784" t="s">
        <v>24</v>
      </c>
      <c r="F1784" t="s">
        <v>128</v>
      </c>
      <c r="G1784">
        <v>32.5</v>
      </c>
      <c r="H1784">
        <v>20</v>
      </c>
      <c r="I1784">
        <f>EmpresaUsa[[#This Row],[PRECIO]]*EmpresaUsa[[#This Row],[CANTIDADSOLICITADA]]</f>
        <v>650</v>
      </c>
      <c r="J1784" t="s">
        <v>194</v>
      </c>
      <c r="K1784" t="s">
        <v>195</v>
      </c>
    </row>
    <row r="1785" spans="1:11" x14ac:dyDescent="0.35">
      <c r="A1785">
        <v>10935</v>
      </c>
      <c r="B1785" t="s">
        <v>20</v>
      </c>
      <c r="C1785" s="1">
        <v>35863</v>
      </c>
      <c r="D1785" t="s">
        <v>50</v>
      </c>
      <c r="E1785" t="s">
        <v>36</v>
      </c>
      <c r="F1785" t="s">
        <v>105</v>
      </c>
      <c r="G1785">
        <v>23.4</v>
      </c>
      <c r="H1785">
        <v>21</v>
      </c>
      <c r="I1785">
        <f>EmpresaUsa[[#This Row],[PRECIO]]*EmpresaUsa[[#This Row],[CANTIDADSOLICITADA]]</f>
        <v>491.4</v>
      </c>
      <c r="J1785" t="s">
        <v>196</v>
      </c>
      <c r="K1785" t="s">
        <v>197</v>
      </c>
    </row>
    <row r="1786" spans="1:11" x14ac:dyDescent="0.35">
      <c r="A1786">
        <v>10935</v>
      </c>
      <c r="B1786" t="s">
        <v>20</v>
      </c>
      <c r="C1786" s="1">
        <v>35863</v>
      </c>
      <c r="D1786" t="s">
        <v>50</v>
      </c>
      <c r="E1786" t="s">
        <v>22</v>
      </c>
      <c r="F1786" t="s">
        <v>118</v>
      </c>
      <c r="G1786">
        <v>81.25</v>
      </c>
      <c r="H1786">
        <v>4</v>
      </c>
      <c r="I1786">
        <f>EmpresaUsa[[#This Row],[PRECIO]]*EmpresaUsa[[#This Row],[CANTIDADSOLICITADA]]</f>
        <v>325</v>
      </c>
      <c r="J1786" t="s">
        <v>196</v>
      </c>
      <c r="K1786" t="s">
        <v>198</v>
      </c>
    </row>
    <row r="1787" spans="1:11" x14ac:dyDescent="0.35">
      <c r="A1787">
        <v>10935</v>
      </c>
      <c r="B1787" t="s">
        <v>20</v>
      </c>
      <c r="C1787" s="1">
        <v>35863</v>
      </c>
      <c r="D1787" t="s">
        <v>50</v>
      </c>
      <c r="E1787" t="s">
        <v>12</v>
      </c>
      <c r="F1787" t="s">
        <v>146</v>
      </c>
      <c r="G1787">
        <v>11.7</v>
      </c>
      <c r="H1787">
        <v>8</v>
      </c>
      <c r="I1787">
        <f>EmpresaUsa[[#This Row],[PRECIO]]*EmpresaUsa[[#This Row],[CANTIDADSOLICITADA]]</f>
        <v>93.6</v>
      </c>
      <c r="J1787" t="s">
        <v>199</v>
      </c>
      <c r="K1787" t="s">
        <v>200</v>
      </c>
    </row>
    <row r="1788" spans="1:11" x14ac:dyDescent="0.35">
      <c r="A1788">
        <v>10936</v>
      </c>
      <c r="B1788" t="s">
        <v>26</v>
      </c>
      <c r="C1788" s="1">
        <v>35863</v>
      </c>
      <c r="D1788" t="s">
        <v>181</v>
      </c>
      <c r="E1788" t="s">
        <v>22</v>
      </c>
      <c r="F1788" t="s">
        <v>48</v>
      </c>
      <c r="G1788">
        <v>24.7</v>
      </c>
      <c r="H1788">
        <v>30</v>
      </c>
      <c r="I1788">
        <f>EmpresaUsa[[#This Row],[PRECIO]]*EmpresaUsa[[#This Row],[CANTIDADSOLICITADA]]</f>
        <v>741</v>
      </c>
      <c r="J1788" t="s">
        <v>201</v>
      </c>
      <c r="K1788" t="s">
        <v>202</v>
      </c>
    </row>
    <row r="1789" spans="1:11" x14ac:dyDescent="0.35">
      <c r="A1789">
        <v>10937</v>
      </c>
      <c r="B1789" t="s">
        <v>112</v>
      </c>
      <c r="C1789" s="1">
        <v>35864</v>
      </c>
      <c r="D1789" t="s">
        <v>180</v>
      </c>
      <c r="E1789" t="s">
        <v>17</v>
      </c>
      <c r="F1789" t="s">
        <v>93</v>
      </c>
      <c r="G1789">
        <v>59.28</v>
      </c>
      <c r="H1789">
        <v>8</v>
      </c>
      <c r="I1789">
        <f>EmpresaUsa[[#This Row],[PRECIO]]*EmpresaUsa[[#This Row],[CANTIDADSOLICITADA]]</f>
        <v>474.24</v>
      </c>
      <c r="J1789" t="s">
        <v>196</v>
      </c>
      <c r="K1789" t="s">
        <v>203</v>
      </c>
    </row>
    <row r="1790" spans="1:11" x14ac:dyDescent="0.35">
      <c r="A1790">
        <v>10937</v>
      </c>
      <c r="B1790" t="s">
        <v>112</v>
      </c>
      <c r="C1790" s="1">
        <v>35864</v>
      </c>
      <c r="D1790" t="s">
        <v>180</v>
      </c>
      <c r="E1790" t="s">
        <v>36</v>
      </c>
      <c r="F1790" t="s">
        <v>107</v>
      </c>
      <c r="G1790">
        <v>18.2</v>
      </c>
      <c r="H1790">
        <v>20</v>
      </c>
      <c r="I1790">
        <f>EmpresaUsa[[#This Row],[PRECIO]]*EmpresaUsa[[#This Row],[CANTIDADSOLICITADA]]</f>
        <v>364</v>
      </c>
      <c r="J1790" t="s">
        <v>204</v>
      </c>
      <c r="K1790" t="s">
        <v>205</v>
      </c>
    </row>
    <row r="1791" spans="1:11" x14ac:dyDescent="0.35">
      <c r="A1791">
        <v>10938</v>
      </c>
      <c r="B1791" t="s">
        <v>26</v>
      </c>
      <c r="C1791" s="1">
        <v>35864</v>
      </c>
      <c r="D1791" t="s">
        <v>86</v>
      </c>
      <c r="E1791" t="s">
        <v>22</v>
      </c>
      <c r="F1791" t="s">
        <v>91</v>
      </c>
      <c r="G1791">
        <v>7.8</v>
      </c>
      <c r="H1791">
        <v>20</v>
      </c>
      <c r="I1791">
        <f>EmpresaUsa[[#This Row],[PRECIO]]*EmpresaUsa[[#This Row],[CANTIDADSOLICITADA]]</f>
        <v>156</v>
      </c>
      <c r="J1791" t="s">
        <v>196</v>
      </c>
      <c r="K1791" t="s">
        <v>206</v>
      </c>
    </row>
    <row r="1792" spans="1:11" x14ac:dyDescent="0.35">
      <c r="A1792">
        <v>10938</v>
      </c>
      <c r="B1792" t="s">
        <v>26</v>
      </c>
      <c r="C1792" s="1">
        <v>35864</v>
      </c>
      <c r="D1792" t="s">
        <v>86</v>
      </c>
      <c r="E1792" t="s">
        <v>36</v>
      </c>
      <c r="F1792" t="s">
        <v>84</v>
      </c>
      <c r="G1792">
        <v>59.8</v>
      </c>
      <c r="H1792">
        <v>24</v>
      </c>
      <c r="I1792">
        <f>EmpresaUsa[[#This Row],[PRECIO]]*EmpresaUsa[[#This Row],[CANTIDADSOLICITADA]]</f>
        <v>1435.1999999999998</v>
      </c>
      <c r="J1792" t="s">
        <v>196</v>
      </c>
      <c r="K1792" t="s">
        <v>207</v>
      </c>
    </row>
    <row r="1793" spans="1:11" x14ac:dyDescent="0.35">
      <c r="A1793">
        <v>10938</v>
      </c>
      <c r="B1793" t="s">
        <v>26</v>
      </c>
      <c r="C1793" s="1">
        <v>35864</v>
      </c>
      <c r="D1793" t="s">
        <v>86</v>
      </c>
      <c r="E1793" t="s">
        <v>10</v>
      </c>
      <c r="F1793" t="s">
        <v>34</v>
      </c>
      <c r="G1793">
        <v>44.2</v>
      </c>
      <c r="H1793">
        <v>49</v>
      </c>
      <c r="I1793">
        <f>EmpresaUsa[[#This Row],[PRECIO]]*EmpresaUsa[[#This Row],[CANTIDADSOLICITADA]]</f>
        <v>2165.8000000000002</v>
      </c>
      <c r="J1793" t="s">
        <v>201</v>
      </c>
      <c r="K1793" t="s">
        <v>208</v>
      </c>
    </row>
    <row r="1794" spans="1:11" x14ac:dyDescent="0.35">
      <c r="A1794">
        <v>10938</v>
      </c>
      <c r="B1794" t="s">
        <v>26</v>
      </c>
      <c r="C1794" s="1">
        <v>35864</v>
      </c>
      <c r="D1794" t="s">
        <v>86</v>
      </c>
      <c r="E1794" t="s">
        <v>10</v>
      </c>
      <c r="F1794" t="s">
        <v>88</v>
      </c>
      <c r="G1794">
        <v>27.95</v>
      </c>
      <c r="H1794">
        <v>35</v>
      </c>
      <c r="I1794">
        <f>EmpresaUsa[[#This Row],[PRECIO]]*EmpresaUsa[[#This Row],[CANTIDADSOLICITADA]]</f>
        <v>978.25</v>
      </c>
      <c r="J1794" t="s">
        <v>209</v>
      </c>
      <c r="K1794" t="s">
        <v>210</v>
      </c>
    </row>
    <row r="1795" spans="1:11" x14ac:dyDescent="0.35">
      <c r="A1795">
        <v>10939</v>
      </c>
      <c r="B1795" t="s">
        <v>73</v>
      </c>
      <c r="C1795" s="1">
        <v>35864</v>
      </c>
      <c r="D1795" t="s">
        <v>89</v>
      </c>
      <c r="E1795" t="s">
        <v>36</v>
      </c>
      <c r="F1795" t="s">
        <v>46</v>
      </c>
      <c r="G1795">
        <v>24.7</v>
      </c>
      <c r="H1795">
        <v>10</v>
      </c>
      <c r="I1795">
        <f>EmpresaUsa[[#This Row],[PRECIO]]*EmpresaUsa[[#This Row],[CANTIDADSOLICITADA]]</f>
        <v>247</v>
      </c>
      <c r="J1795" t="s">
        <v>204</v>
      </c>
      <c r="K1795" t="s">
        <v>211</v>
      </c>
    </row>
    <row r="1796" spans="1:11" x14ac:dyDescent="0.35">
      <c r="A1796">
        <v>10939</v>
      </c>
      <c r="B1796" t="s">
        <v>73</v>
      </c>
      <c r="C1796" s="1">
        <v>35864</v>
      </c>
      <c r="D1796" t="s">
        <v>89</v>
      </c>
      <c r="E1796" t="s">
        <v>36</v>
      </c>
      <c r="F1796" t="s">
        <v>104</v>
      </c>
      <c r="G1796">
        <v>18.2</v>
      </c>
      <c r="H1796">
        <v>40</v>
      </c>
      <c r="I1796">
        <f>EmpresaUsa[[#This Row],[PRECIO]]*EmpresaUsa[[#This Row],[CANTIDADSOLICITADA]]</f>
        <v>728</v>
      </c>
      <c r="J1796" t="s">
        <v>204</v>
      </c>
      <c r="K1796" t="s">
        <v>212</v>
      </c>
    </row>
    <row r="1797" spans="1:11" x14ac:dyDescent="0.35">
      <c r="A1797">
        <v>10940</v>
      </c>
      <c r="B1797" t="s">
        <v>67</v>
      </c>
      <c r="C1797" s="1">
        <v>35865</v>
      </c>
      <c r="D1797" t="s">
        <v>142</v>
      </c>
      <c r="E1797" t="s">
        <v>17</v>
      </c>
      <c r="F1797" t="s">
        <v>69</v>
      </c>
      <c r="G1797">
        <v>39</v>
      </c>
      <c r="H1797">
        <v>8</v>
      </c>
      <c r="I1797">
        <f>EmpresaUsa[[#This Row],[PRECIO]]*EmpresaUsa[[#This Row],[CANTIDADSOLICITADA]]</f>
        <v>312</v>
      </c>
      <c r="J1797" t="s">
        <v>196</v>
      </c>
      <c r="K1797" t="s">
        <v>213</v>
      </c>
    </row>
    <row r="1798" spans="1:11" x14ac:dyDescent="0.35">
      <c r="A1798">
        <v>10940</v>
      </c>
      <c r="B1798" t="s">
        <v>67</v>
      </c>
      <c r="C1798" s="1">
        <v>35865</v>
      </c>
      <c r="D1798" t="s">
        <v>142</v>
      </c>
      <c r="E1798" t="s">
        <v>22</v>
      </c>
      <c r="F1798" t="s">
        <v>91</v>
      </c>
      <c r="G1798">
        <v>7.8</v>
      </c>
      <c r="H1798">
        <v>20</v>
      </c>
      <c r="I1798">
        <f>EmpresaUsa[[#This Row],[PRECIO]]*EmpresaUsa[[#This Row],[CANTIDADSOLICITADA]]</f>
        <v>156</v>
      </c>
      <c r="J1798" t="s">
        <v>201</v>
      </c>
      <c r="K1798" t="s">
        <v>214</v>
      </c>
    </row>
    <row r="1799" spans="1:11" x14ac:dyDescent="0.35">
      <c r="A1799">
        <v>10941</v>
      </c>
      <c r="B1799" t="s">
        <v>112</v>
      </c>
      <c r="C1799" s="1">
        <v>35865</v>
      </c>
      <c r="D1799" t="s">
        <v>137</v>
      </c>
      <c r="E1799" t="s">
        <v>10</v>
      </c>
      <c r="F1799" t="s">
        <v>35</v>
      </c>
      <c r="G1799">
        <v>16.25</v>
      </c>
      <c r="H1799">
        <v>44</v>
      </c>
      <c r="I1799">
        <f>EmpresaUsa[[#This Row],[PRECIO]]*EmpresaUsa[[#This Row],[CANTIDADSOLICITADA]]</f>
        <v>715</v>
      </c>
      <c r="J1799" t="s">
        <v>201</v>
      </c>
      <c r="K1799" t="s">
        <v>215</v>
      </c>
    </row>
    <row r="1800" spans="1:11" x14ac:dyDescent="0.35">
      <c r="A1800">
        <v>10941</v>
      </c>
      <c r="B1800" t="s">
        <v>112</v>
      </c>
      <c r="C1800" s="1">
        <v>35865</v>
      </c>
      <c r="D1800" t="s">
        <v>137</v>
      </c>
      <c r="E1800" t="s">
        <v>31</v>
      </c>
      <c r="F1800" t="s">
        <v>63</v>
      </c>
      <c r="G1800">
        <v>64.09</v>
      </c>
      <c r="H1800">
        <v>30</v>
      </c>
      <c r="I1800">
        <f>EmpresaUsa[[#This Row],[PRECIO]]*EmpresaUsa[[#This Row],[CANTIDADSOLICITADA]]</f>
        <v>1922.7</v>
      </c>
      <c r="J1800" t="s">
        <v>194</v>
      </c>
      <c r="K1800" t="s">
        <v>216</v>
      </c>
    </row>
    <row r="1801" spans="1:11" x14ac:dyDescent="0.35">
      <c r="A1801">
        <v>10941</v>
      </c>
      <c r="B1801" t="s">
        <v>112</v>
      </c>
      <c r="C1801" s="1">
        <v>35865</v>
      </c>
      <c r="D1801" t="s">
        <v>137</v>
      </c>
      <c r="E1801" t="s">
        <v>31</v>
      </c>
      <c r="F1801" t="s">
        <v>111</v>
      </c>
      <c r="G1801">
        <v>16.25</v>
      </c>
      <c r="H1801">
        <v>80</v>
      </c>
      <c r="I1801">
        <f>EmpresaUsa[[#This Row],[PRECIO]]*EmpresaUsa[[#This Row],[CANTIDADSOLICITADA]]</f>
        <v>1300</v>
      </c>
      <c r="J1801" t="s">
        <v>199</v>
      </c>
      <c r="K1801" t="s">
        <v>217</v>
      </c>
    </row>
    <row r="1802" spans="1:11" x14ac:dyDescent="0.35">
      <c r="A1802">
        <v>10941</v>
      </c>
      <c r="B1802" t="s">
        <v>112</v>
      </c>
      <c r="C1802" s="1">
        <v>35865</v>
      </c>
      <c r="D1802" t="s">
        <v>137</v>
      </c>
      <c r="E1802" t="s">
        <v>10</v>
      </c>
      <c r="F1802" t="s">
        <v>14</v>
      </c>
      <c r="G1802">
        <v>45.24</v>
      </c>
      <c r="H1802">
        <v>50</v>
      </c>
      <c r="I1802">
        <f>EmpresaUsa[[#This Row],[PRECIO]]*EmpresaUsa[[#This Row],[CANTIDADSOLICITADA]]</f>
        <v>2262</v>
      </c>
      <c r="J1802" t="s">
        <v>194</v>
      </c>
      <c r="K1802" t="s">
        <v>218</v>
      </c>
    </row>
    <row r="1803" spans="1:11" x14ac:dyDescent="0.35">
      <c r="A1803">
        <v>10942</v>
      </c>
      <c r="B1803" t="s">
        <v>44</v>
      </c>
      <c r="C1803" s="1">
        <v>35865</v>
      </c>
      <c r="D1803" t="s">
        <v>109</v>
      </c>
      <c r="E1803" t="s">
        <v>31</v>
      </c>
      <c r="F1803" t="s">
        <v>38</v>
      </c>
      <c r="G1803">
        <v>26</v>
      </c>
      <c r="H1803">
        <v>28</v>
      </c>
      <c r="I1803">
        <f>EmpresaUsa[[#This Row],[PRECIO]]*EmpresaUsa[[#This Row],[CANTIDADSOLICITADA]]</f>
        <v>728</v>
      </c>
      <c r="J1803" t="s">
        <v>196</v>
      </c>
      <c r="K1803" t="s">
        <v>219</v>
      </c>
    </row>
    <row r="1804" spans="1:11" x14ac:dyDescent="0.35">
      <c r="A1804">
        <v>10943</v>
      </c>
      <c r="B1804" t="s">
        <v>20</v>
      </c>
      <c r="C1804" s="1">
        <v>35865</v>
      </c>
      <c r="D1804" t="s">
        <v>113</v>
      </c>
      <c r="E1804" t="s">
        <v>22</v>
      </c>
      <c r="F1804" t="s">
        <v>91</v>
      </c>
      <c r="G1804">
        <v>7.8</v>
      </c>
      <c r="H1804">
        <v>15</v>
      </c>
      <c r="I1804">
        <f>EmpresaUsa[[#This Row],[PRECIO]]*EmpresaUsa[[#This Row],[CANTIDADSOLICITADA]]</f>
        <v>117</v>
      </c>
      <c r="J1804" t="s">
        <v>196</v>
      </c>
      <c r="K1804" t="s">
        <v>220</v>
      </c>
    </row>
    <row r="1805" spans="1:11" x14ac:dyDescent="0.35">
      <c r="A1805">
        <v>10943</v>
      </c>
      <c r="B1805" t="s">
        <v>20</v>
      </c>
      <c r="C1805" s="1">
        <v>35865</v>
      </c>
      <c r="D1805" t="s">
        <v>113</v>
      </c>
      <c r="E1805" t="s">
        <v>12</v>
      </c>
      <c r="F1805" t="s">
        <v>28</v>
      </c>
      <c r="G1805">
        <v>27.3</v>
      </c>
      <c r="H1805">
        <v>21</v>
      </c>
      <c r="I1805">
        <f>EmpresaUsa[[#This Row],[PRECIO]]*EmpresaUsa[[#This Row],[CANTIDADSOLICITADA]]</f>
        <v>573.30000000000007</v>
      </c>
      <c r="J1805" t="s">
        <v>199</v>
      </c>
      <c r="K1805" t="s">
        <v>221</v>
      </c>
    </row>
    <row r="1806" spans="1:11" x14ac:dyDescent="0.35">
      <c r="A1806">
        <v>10943</v>
      </c>
      <c r="B1806" t="s">
        <v>20</v>
      </c>
      <c r="C1806" s="1">
        <v>35865</v>
      </c>
      <c r="D1806" t="s">
        <v>113</v>
      </c>
      <c r="E1806" t="s">
        <v>22</v>
      </c>
      <c r="F1806" t="s">
        <v>108</v>
      </c>
      <c r="G1806">
        <v>15.6</v>
      </c>
      <c r="H1806">
        <v>15</v>
      </c>
      <c r="I1806">
        <f>EmpresaUsa[[#This Row],[PRECIO]]*EmpresaUsa[[#This Row],[CANTIDADSOLICITADA]]</f>
        <v>234</v>
      </c>
      <c r="J1806" t="s">
        <v>196</v>
      </c>
      <c r="K1806" t="s">
        <v>222</v>
      </c>
    </row>
    <row r="1807" spans="1:11" x14ac:dyDescent="0.35">
      <c r="A1807">
        <v>10944</v>
      </c>
      <c r="B1807" t="s">
        <v>15</v>
      </c>
      <c r="C1807" s="1">
        <v>35866</v>
      </c>
      <c r="D1807" t="s">
        <v>165</v>
      </c>
      <c r="E1807" t="s">
        <v>10</v>
      </c>
      <c r="F1807" t="s">
        <v>11</v>
      </c>
      <c r="G1807">
        <v>27.3</v>
      </c>
      <c r="H1807">
        <v>5</v>
      </c>
      <c r="I1807">
        <f>EmpresaUsa[[#This Row],[PRECIO]]*EmpresaUsa[[#This Row],[CANTIDADSOLICITADA]]</f>
        <v>136.5</v>
      </c>
      <c r="J1807" t="s">
        <v>209</v>
      </c>
      <c r="K1807" t="s">
        <v>223</v>
      </c>
    </row>
    <row r="1808" spans="1:11" x14ac:dyDescent="0.35">
      <c r="A1808">
        <v>10944</v>
      </c>
      <c r="B1808" t="s">
        <v>15</v>
      </c>
      <c r="C1808" s="1">
        <v>35866</v>
      </c>
      <c r="D1808" t="s">
        <v>165</v>
      </c>
      <c r="E1808" t="s">
        <v>24</v>
      </c>
      <c r="F1808" t="s">
        <v>95</v>
      </c>
      <c r="G1808">
        <v>25.285</v>
      </c>
      <c r="H1808">
        <v>18</v>
      </c>
      <c r="I1808">
        <f>EmpresaUsa[[#This Row],[PRECIO]]*EmpresaUsa[[#This Row],[CANTIDADSOLICITADA]]</f>
        <v>455.13</v>
      </c>
      <c r="J1808" t="s">
        <v>201</v>
      </c>
      <c r="K1808" t="s">
        <v>224</v>
      </c>
    </row>
    <row r="1809" spans="1:11" x14ac:dyDescent="0.35">
      <c r="A1809">
        <v>10944</v>
      </c>
      <c r="B1809" t="s">
        <v>15</v>
      </c>
      <c r="C1809" s="1">
        <v>35866</v>
      </c>
      <c r="D1809" t="s">
        <v>165</v>
      </c>
      <c r="E1809" t="s">
        <v>12</v>
      </c>
      <c r="F1809" t="s">
        <v>70</v>
      </c>
      <c r="G1809">
        <v>49.4</v>
      </c>
      <c r="H1809">
        <v>18</v>
      </c>
      <c r="I1809">
        <f>EmpresaUsa[[#This Row],[PRECIO]]*EmpresaUsa[[#This Row],[CANTIDADSOLICITADA]]</f>
        <v>889.19999999999993</v>
      </c>
      <c r="J1809" t="s">
        <v>199</v>
      </c>
      <c r="K1809" t="s">
        <v>225</v>
      </c>
    </row>
    <row r="1810" spans="1:11" x14ac:dyDescent="0.35">
      <c r="A1810">
        <v>10945</v>
      </c>
      <c r="B1810" t="s">
        <v>20</v>
      </c>
      <c r="C1810" s="1">
        <v>35866</v>
      </c>
      <c r="D1810" t="s">
        <v>92</v>
      </c>
      <c r="E1810" t="s">
        <v>22</v>
      </c>
      <c r="F1810" t="s">
        <v>91</v>
      </c>
      <c r="G1810">
        <v>7.8</v>
      </c>
      <c r="H1810">
        <v>20</v>
      </c>
      <c r="I1810">
        <f>EmpresaUsa[[#This Row],[PRECIO]]*EmpresaUsa[[#This Row],[CANTIDADSOLICITADA]]</f>
        <v>156</v>
      </c>
      <c r="J1810" t="s">
        <v>194</v>
      </c>
      <c r="K1810" t="s">
        <v>226</v>
      </c>
    </row>
    <row r="1811" spans="1:11" x14ac:dyDescent="0.35">
      <c r="A1811">
        <v>10945</v>
      </c>
      <c r="B1811" t="s">
        <v>20</v>
      </c>
      <c r="C1811" s="1">
        <v>35866</v>
      </c>
      <c r="D1811" t="s">
        <v>92</v>
      </c>
      <c r="E1811" t="s">
        <v>10</v>
      </c>
      <c r="F1811" t="s">
        <v>35</v>
      </c>
      <c r="G1811">
        <v>16.25</v>
      </c>
      <c r="H1811">
        <v>10</v>
      </c>
      <c r="I1811">
        <f>EmpresaUsa[[#This Row],[PRECIO]]*EmpresaUsa[[#This Row],[CANTIDADSOLICITADA]]</f>
        <v>162.5</v>
      </c>
      <c r="J1811" t="s">
        <v>194</v>
      </c>
      <c r="K1811" t="s">
        <v>195</v>
      </c>
    </row>
    <row r="1812" spans="1:11" x14ac:dyDescent="0.35">
      <c r="A1812">
        <v>10946</v>
      </c>
      <c r="B1812" t="s">
        <v>55</v>
      </c>
      <c r="C1812" s="1">
        <v>35866</v>
      </c>
      <c r="D1812" t="s">
        <v>159</v>
      </c>
      <c r="E1812" t="s">
        <v>22</v>
      </c>
      <c r="F1812" t="s">
        <v>87</v>
      </c>
      <c r="G1812">
        <v>40.299999999999997</v>
      </c>
      <c r="H1812">
        <v>25</v>
      </c>
      <c r="I1812">
        <f>EmpresaUsa[[#This Row],[PRECIO]]*EmpresaUsa[[#This Row],[CANTIDADSOLICITADA]]</f>
        <v>1007.4999999999999</v>
      </c>
      <c r="J1812" t="s">
        <v>196</v>
      </c>
      <c r="K1812" t="s">
        <v>197</v>
      </c>
    </row>
    <row r="1813" spans="1:11" x14ac:dyDescent="0.35">
      <c r="A1813">
        <v>10946</v>
      </c>
      <c r="B1813" t="s">
        <v>55</v>
      </c>
      <c r="C1813" s="1">
        <v>35866</v>
      </c>
      <c r="D1813" t="s">
        <v>159</v>
      </c>
      <c r="E1813" t="s">
        <v>36</v>
      </c>
      <c r="F1813" t="s">
        <v>40</v>
      </c>
      <c r="G1813">
        <v>5.85</v>
      </c>
      <c r="H1813">
        <v>25</v>
      </c>
      <c r="I1813">
        <f>EmpresaUsa[[#This Row],[PRECIO]]*EmpresaUsa[[#This Row],[CANTIDADSOLICITADA]]</f>
        <v>146.25</v>
      </c>
      <c r="J1813" t="s">
        <v>196</v>
      </c>
      <c r="K1813" t="s">
        <v>198</v>
      </c>
    </row>
    <row r="1814" spans="1:11" x14ac:dyDescent="0.35">
      <c r="A1814">
        <v>10946</v>
      </c>
      <c r="B1814" t="s">
        <v>55</v>
      </c>
      <c r="C1814" s="1">
        <v>35866</v>
      </c>
      <c r="D1814" t="s">
        <v>159</v>
      </c>
      <c r="E1814" t="s">
        <v>24</v>
      </c>
      <c r="F1814" t="s">
        <v>52</v>
      </c>
      <c r="G1814">
        <v>16.899999999999999</v>
      </c>
      <c r="H1814">
        <v>40</v>
      </c>
      <c r="I1814">
        <f>EmpresaUsa[[#This Row],[PRECIO]]*EmpresaUsa[[#This Row],[CANTIDADSOLICITADA]]</f>
        <v>676</v>
      </c>
      <c r="J1814" t="s">
        <v>199</v>
      </c>
      <c r="K1814" t="s">
        <v>200</v>
      </c>
    </row>
    <row r="1815" spans="1:11" x14ac:dyDescent="0.35">
      <c r="A1815">
        <v>10947</v>
      </c>
      <c r="B1815" t="s">
        <v>26</v>
      </c>
      <c r="C1815" s="1">
        <v>35867</v>
      </c>
      <c r="D1815" t="s">
        <v>113</v>
      </c>
      <c r="E1815" t="s">
        <v>10</v>
      </c>
      <c r="F1815" t="s">
        <v>49</v>
      </c>
      <c r="G1815">
        <v>71.5</v>
      </c>
      <c r="H1815">
        <v>4</v>
      </c>
      <c r="I1815">
        <f>EmpresaUsa[[#This Row],[PRECIO]]*EmpresaUsa[[#This Row],[CANTIDADSOLICITADA]]</f>
        <v>286</v>
      </c>
      <c r="J1815" t="s">
        <v>201</v>
      </c>
      <c r="K1815" t="s">
        <v>202</v>
      </c>
    </row>
    <row r="1816" spans="1:11" x14ac:dyDescent="0.35">
      <c r="A1816">
        <v>10948</v>
      </c>
      <c r="B1816" t="s">
        <v>26</v>
      </c>
      <c r="C1816" s="1">
        <v>35867</v>
      </c>
      <c r="D1816" t="s">
        <v>123</v>
      </c>
      <c r="E1816" t="s">
        <v>31</v>
      </c>
      <c r="F1816" t="s">
        <v>151</v>
      </c>
      <c r="G1816">
        <v>21.125</v>
      </c>
      <c r="H1816">
        <v>9</v>
      </c>
      <c r="I1816">
        <f>EmpresaUsa[[#This Row],[PRECIO]]*EmpresaUsa[[#This Row],[CANTIDADSOLICITADA]]</f>
        <v>190.125</v>
      </c>
      <c r="J1816" t="s">
        <v>196</v>
      </c>
      <c r="K1816" t="s">
        <v>203</v>
      </c>
    </row>
    <row r="1817" spans="1:11" x14ac:dyDescent="0.35">
      <c r="A1817">
        <v>10948</v>
      </c>
      <c r="B1817" t="s">
        <v>26</v>
      </c>
      <c r="C1817" s="1">
        <v>35867</v>
      </c>
      <c r="D1817" t="s">
        <v>123</v>
      </c>
      <c r="E1817" t="s">
        <v>17</v>
      </c>
      <c r="F1817" t="s">
        <v>19</v>
      </c>
      <c r="G1817">
        <v>68.900000000000006</v>
      </c>
      <c r="H1817">
        <v>40</v>
      </c>
      <c r="I1817">
        <f>EmpresaUsa[[#This Row],[PRECIO]]*EmpresaUsa[[#This Row],[CANTIDADSOLICITADA]]</f>
        <v>2756</v>
      </c>
      <c r="J1817" t="s">
        <v>204</v>
      </c>
      <c r="K1817" t="s">
        <v>205</v>
      </c>
    </row>
    <row r="1818" spans="1:11" x14ac:dyDescent="0.35">
      <c r="A1818">
        <v>10948</v>
      </c>
      <c r="B1818" t="s">
        <v>26</v>
      </c>
      <c r="C1818" s="1">
        <v>35867</v>
      </c>
      <c r="D1818" t="s">
        <v>123</v>
      </c>
      <c r="E1818" t="s">
        <v>41</v>
      </c>
      <c r="F1818" t="s">
        <v>42</v>
      </c>
      <c r="G1818">
        <v>31.2</v>
      </c>
      <c r="H1818">
        <v>4</v>
      </c>
      <c r="I1818">
        <f>EmpresaUsa[[#This Row],[PRECIO]]*EmpresaUsa[[#This Row],[CANTIDADSOLICITADA]]</f>
        <v>124.8</v>
      </c>
      <c r="J1818" t="s">
        <v>196</v>
      </c>
      <c r="K1818" t="s">
        <v>206</v>
      </c>
    </row>
    <row r="1819" spans="1:11" x14ac:dyDescent="0.35">
      <c r="A1819">
        <v>10949</v>
      </c>
      <c r="B1819" t="s">
        <v>73</v>
      </c>
      <c r="C1819" s="1">
        <v>35867</v>
      </c>
      <c r="D1819" t="s">
        <v>165</v>
      </c>
      <c r="E1819" t="s">
        <v>24</v>
      </c>
      <c r="F1819" t="s">
        <v>128</v>
      </c>
      <c r="G1819">
        <v>32.5</v>
      </c>
      <c r="H1819">
        <v>12</v>
      </c>
      <c r="I1819">
        <f>EmpresaUsa[[#This Row],[PRECIO]]*EmpresaUsa[[#This Row],[CANTIDADSOLICITADA]]</f>
        <v>390</v>
      </c>
      <c r="J1819" t="s">
        <v>196</v>
      </c>
      <c r="K1819" t="s">
        <v>207</v>
      </c>
    </row>
    <row r="1820" spans="1:11" x14ac:dyDescent="0.35">
      <c r="A1820">
        <v>10949</v>
      </c>
      <c r="B1820" t="s">
        <v>73</v>
      </c>
      <c r="C1820" s="1">
        <v>35867</v>
      </c>
      <c r="D1820" t="s">
        <v>165</v>
      </c>
      <c r="E1820" t="s">
        <v>22</v>
      </c>
      <c r="F1820" t="s">
        <v>87</v>
      </c>
      <c r="G1820">
        <v>40.299999999999997</v>
      </c>
      <c r="H1820">
        <v>30</v>
      </c>
      <c r="I1820">
        <f>EmpresaUsa[[#This Row],[PRECIO]]*EmpresaUsa[[#This Row],[CANTIDADSOLICITADA]]</f>
        <v>1209</v>
      </c>
      <c r="J1820" t="s">
        <v>201</v>
      </c>
      <c r="K1820" t="s">
        <v>208</v>
      </c>
    </row>
    <row r="1821" spans="1:11" x14ac:dyDescent="0.35">
      <c r="A1821">
        <v>10949</v>
      </c>
      <c r="B1821" t="s">
        <v>73</v>
      </c>
      <c r="C1821" s="1">
        <v>35867</v>
      </c>
      <c r="D1821" t="s">
        <v>165</v>
      </c>
      <c r="E1821" t="s">
        <v>41</v>
      </c>
      <c r="F1821" t="s">
        <v>75</v>
      </c>
      <c r="G1821">
        <v>50.7</v>
      </c>
      <c r="H1821">
        <v>6</v>
      </c>
      <c r="I1821">
        <f>EmpresaUsa[[#This Row],[PRECIO]]*EmpresaUsa[[#This Row],[CANTIDADSOLICITADA]]</f>
        <v>304.20000000000005</v>
      </c>
      <c r="J1821" t="s">
        <v>209</v>
      </c>
      <c r="K1821" t="s">
        <v>210</v>
      </c>
    </row>
    <row r="1822" spans="1:11" x14ac:dyDescent="0.35">
      <c r="A1822">
        <v>10949</v>
      </c>
      <c r="B1822" t="s">
        <v>73</v>
      </c>
      <c r="C1822" s="1">
        <v>35867</v>
      </c>
      <c r="D1822" t="s">
        <v>165</v>
      </c>
      <c r="E1822" t="s">
        <v>31</v>
      </c>
      <c r="F1822" t="s">
        <v>63</v>
      </c>
      <c r="G1822">
        <v>64.09</v>
      </c>
      <c r="H1822">
        <v>60</v>
      </c>
      <c r="I1822">
        <f>EmpresaUsa[[#This Row],[PRECIO]]*EmpresaUsa[[#This Row],[CANTIDADSOLICITADA]]</f>
        <v>3845.4</v>
      </c>
      <c r="J1822" t="s">
        <v>204</v>
      </c>
      <c r="K1822" t="s">
        <v>211</v>
      </c>
    </row>
    <row r="1823" spans="1:11" x14ac:dyDescent="0.35">
      <c r="A1823">
        <v>10950</v>
      </c>
      <c r="B1823" t="s">
        <v>55</v>
      </c>
      <c r="C1823" s="1">
        <v>35870</v>
      </c>
      <c r="D1823" t="s">
        <v>89</v>
      </c>
      <c r="E1823" t="s">
        <v>24</v>
      </c>
      <c r="F1823" t="s">
        <v>127</v>
      </c>
      <c r="G1823">
        <v>28.6</v>
      </c>
      <c r="H1823">
        <v>5</v>
      </c>
      <c r="I1823">
        <f>EmpresaUsa[[#This Row],[PRECIO]]*EmpresaUsa[[#This Row],[CANTIDADSOLICITADA]]</f>
        <v>143</v>
      </c>
      <c r="J1823" t="s">
        <v>204</v>
      </c>
      <c r="K1823" t="s">
        <v>212</v>
      </c>
    </row>
    <row r="1824" spans="1:11" x14ac:dyDescent="0.35">
      <c r="A1824">
        <v>10951</v>
      </c>
      <c r="B1824" t="s">
        <v>44</v>
      </c>
      <c r="C1824" s="1">
        <v>35870</v>
      </c>
      <c r="D1824" t="s">
        <v>45</v>
      </c>
      <c r="E1824" t="s">
        <v>10</v>
      </c>
      <c r="F1824" t="s">
        <v>33</v>
      </c>
      <c r="G1824">
        <v>3.25</v>
      </c>
      <c r="H1824">
        <v>15</v>
      </c>
      <c r="I1824">
        <f>EmpresaUsa[[#This Row],[PRECIO]]*EmpresaUsa[[#This Row],[CANTIDADSOLICITADA]]</f>
        <v>48.75</v>
      </c>
      <c r="J1824" t="s">
        <v>196</v>
      </c>
      <c r="K1824" t="s">
        <v>213</v>
      </c>
    </row>
    <row r="1825" spans="1:11" x14ac:dyDescent="0.35">
      <c r="A1825">
        <v>10951</v>
      </c>
      <c r="B1825" t="s">
        <v>44</v>
      </c>
      <c r="C1825" s="1">
        <v>35870</v>
      </c>
      <c r="D1825" t="s">
        <v>45</v>
      </c>
      <c r="E1825" t="s">
        <v>22</v>
      </c>
      <c r="F1825" t="s">
        <v>23</v>
      </c>
      <c r="G1825">
        <v>12.545</v>
      </c>
      <c r="H1825">
        <v>6</v>
      </c>
      <c r="I1825">
        <f>EmpresaUsa[[#This Row],[PRECIO]]*EmpresaUsa[[#This Row],[CANTIDADSOLICITADA]]</f>
        <v>75.27</v>
      </c>
      <c r="J1825" t="s">
        <v>201</v>
      </c>
      <c r="K1825" t="s">
        <v>214</v>
      </c>
    </row>
    <row r="1826" spans="1:11" x14ac:dyDescent="0.35">
      <c r="A1826">
        <v>10951</v>
      </c>
      <c r="B1826" t="s">
        <v>44</v>
      </c>
      <c r="C1826" s="1">
        <v>35870</v>
      </c>
      <c r="D1826" t="s">
        <v>45</v>
      </c>
      <c r="E1826" t="s">
        <v>36</v>
      </c>
      <c r="F1826" t="s">
        <v>99</v>
      </c>
      <c r="G1826">
        <v>10.074999999999999</v>
      </c>
      <c r="H1826">
        <v>50</v>
      </c>
      <c r="I1826">
        <f>EmpresaUsa[[#This Row],[PRECIO]]*EmpresaUsa[[#This Row],[CANTIDADSOLICITADA]]</f>
        <v>503.74999999999994</v>
      </c>
      <c r="J1826" t="s">
        <v>201</v>
      </c>
      <c r="K1826" t="s">
        <v>215</v>
      </c>
    </row>
    <row r="1827" spans="1:11" x14ac:dyDescent="0.35">
      <c r="A1827">
        <v>10952</v>
      </c>
      <c r="B1827" t="s">
        <v>55</v>
      </c>
      <c r="C1827" s="1">
        <v>35870</v>
      </c>
      <c r="D1827" t="s">
        <v>187</v>
      </c>
      <c r="E1827" t="s">
        <v>24</v>
      </c>
      <c r="F1827" t="s">
        <v>128</v>
      </c>
      <c r="G1827">
        <v>32.5</v>
      </c>
      <c r="H1827">
        <v>16</v>
      </c>
      <c r="I1827">
        <f>EmpresaUsa[[#This Row],[PRECIO]]*EmpresaUsa[[#This Row],[CANTIDADSOLICITADA]]</f>
        <v>520</v>
      </c>
      <c r="J1827" t="s">
        <v>194</v>
      </c>
      <c r="K1827" t="s">
        <v>216</v>
      </c>
    </row>
    <row r="1828" spans="1:11" x14ac:dyDescent="0.35">
      <c r="A1828">
        <v>10952</v>
      </c>
      <c r="B1828" t="s">
        <v>55</v>
      </c>
      <c r="C1828" s="1">
        <v>35870</v>
      </c>
      <c r="D1828" t="s">
        <v>187</v>
      </c>
      <c r="E1828" t="s">
        <v>17</v>
      </c>
      <c r="F1828" t="s">
        <v>93</v>
      </c>
      <c r="G1828">
        <v>59.28</v>
      </c>
      <c r="H1828">
        <v>2</v>
      </c>
      <c r="I1828">
        <f>EmpresaUsa[[#This Row],[PRECIO]]*EmpresaUsa[[#This Row],[CANTIDADSOLICITADA]]</f>
        <v>118.56</v>
      </c>
      <c r="J1828" t="s">
        <v>199</v>
      </c>
      <c r="K1828" t="s">
        <v>217</v>
      </c>
    </row>
    <row r="1829" spans="1:11" x14ac:dyDescent="0.35">
      <c r="A1829">
        <v>10953</v>
      </c>
      <c r="B1829" t="s">
        <v>44</v>
      </c>
      <c r="C1829" s="1">
        <v>35870</v>
      </c>
      <c r="D1829" t="s">
        <v>153</v>
      </c>
      <c r="E1829" t="s">
        <v>31</v>
      </c>
      <c r="F1829" t="s">
        <v>32</v>
      </c>
      <c r="G1829">
        <v>105.3</v>
      </c>
      <c r="H1829">
        <v>50</v>
      </c>
      <c r="I1829">
        <f>EmpresaUsa[[#This Row],[PRECIO]]*EmpresaUsa[[#This Row],[CANTIDADSOLICITADA]]</f>
        <v>5265</v>
      </c>
      <c r="J1829" t="s">
        <v>194</v>
      </c>
      <c r="K1829" t="s">
        <v>218</v>
      </c>
    </row>
    <row r="1830" spans="1:11" x14ac:dyDescent="0.35">
      <c r="A1830">
        <v>10953</v>
      </c>
      <c r="B1830" t="s">
        <v>44</v>
      </c>
      <c r="C1830" s="1">
        <v>35870</v>
      </c>
      <c r="D1830" t="s">
        <v>153</v>
      </c>
      <c r="E1830" t="s">
        <v>10</v>
      </c>
      <c r="F1830" t="s">
        <v>35</v>
      </c>
      <c r="G1830">
        <v>16.25</v>
      </c>
      <c r="H1830">
        <v>50</v>
      </c>
      <c r="I1830">
        <f>EmpresaUsa[[#This Row],[PRECIO]]*EmpresaUsa[[#This Row],[CANTIDADSOLICITADA]]</f>
        <v>812.5</v>
      </c>
      <c r="J1830" t="s">
        <v>196</v>
      </c>
      <c r="K1830" t="s">
        <v>219</v>
      </c>
    </row>
    <row r="1831" spans="1:11" x14ac:dyDescent="0.35">
      <c r="A1831">
        <v>10954</v>
      </c>
      <c r="B1831" t="s">
        <v>8</v>
      </c>
      <c r="C1831" s="1">
        <v>35871</v>
      </c>
      <c r="D1831" t="s">
        <v>167</v>
      </c>
      <c r="E1831" t="s">
        <v>31</v>
      </c>
      <c r="F1831" t="s">
        <v>47</v>
      </c>
      <c r="G1831">
        <v>22.684999999999999</v>
      </c>
      <c r="H1831">
        <v>28</v>
      </c>
      <c r="I1831">
        <f>EmpresaUsa[[#This Row],[PRECIO]]*EmpresaUsa[[#This Row],[CANTIDADSOLICITADA]]</f>
        <v>635.17999999999995</v>
      </c>
      <c r="J1831" t="s">
        <v>196</v>
      </c>
      <c r="K1831" t="s">
        <v>220</v>
      </c>
    </row>
    <row r="1832" spans="1:11" x14ac:dyDescent="0.35">
      <c r="A1832">
        <v>10954</v>
      </c>
      <c r="B1832" t="s">
        <v>8</v>
      </c>
      <c r="C1832" s="1">
        <v>35871</v>
      </c>
      <c r="D1832" t="s">
        <v>167</v>
      </c>
      <c r="E1832" t="s">
        <v>10</v>
      </c>
      <c r="F1832" t="s">
        <v>35</v>
      </c>
      <c r="G1832">
        <v>16.25</v>
      </c>
      <c r="H1832">
        <v>25</v>
      </c>
      <c r="I1832">
        <f>EmpresaUsa[[#This Row],[PRECIO]]*EmpresaUsa[[#This Row],[CANTIDADSOLICITADA]]</f>
        <v>406.25</v>
      </c>
      <c r="J1832" t="s">
        <v>199</v>
      </c>
      <c r="K1832" t="s">
        <v>221</v>
      </c>
    </row>
    <row r="1833" spans="1:11" x14ac:dyDescent="0.35">
      <c r="A1833">
        <v>10954</v>
      </c>
      <c r="B1833" t="s">
        <v>8</v>
      </c>
      <c r="C1833" s="1">
        <v>35871</v>
      </c>
      <c r="D1833" t="s">
        <v>167</v>
      </c>
      <c r="E1833" t="s">
        <v>22</v>
      </c>
      <c r="F1833" t="s">
        <v>164</v>
      </c>
      <c r="G1833">
        <v>12.35</v>
      </c>
      <c r="H1833">
        <v>30</v>
      </c>
      <c r="I1833">
        <f>EmpresaUsa[[#This Row],[PRECIO]]*EmpresaUsa[[#This Row],[CANTIDADSOLICITADA]]</f>
        <v>370.5</v>
      </c>
      <c r="J1833" t="s">
        <v>196</v>
      </c>
      <c r="K1833" t="s">
        <v>222</v>
      </c>
    </row>
    <row r="1834" spans="1:11" x14ac:dyDescent="0.35">
      <c r="A1834">
        <v>10954</v>
      </c>
      <c r="B1834" t="s">
        <v>8</v>
      </c>
      <c r="C1834" s="1">
        <v>35871</v>
      </c>
      <c r="D1834" t="s">
        <v>167</v>
      </c>
      <c r="E1834" t="s">
        <v>10</v>
      </c>
      <c r="F1834" t="s">
        <v>34</v>
      </c>
      <c r="G1834">
        <v>44.2</v>
      </c>
      <c r="H1834">
        <v>24</v>
      </c>
      <c r="I1834">
        <f>EmpresaUsa[[#This Row],[PRECIO]]*EmpresaUsa[[#This Row],[CANTIDADSOLICITADA]]</f>
        <v>1060.8000000000002</v>
      </c>
      <c r="J1834" t="s">
        <v>209</v>
      </c>
      <c r="K1834" t="s">
        <v>223</v>
      </c>
    </row>
    <row r="1835" spans="1:11" x14ac:dyDescent="0.35">
      <c r="A1835">
        <v>10955</v>
      </c>
      <c r="B1835" t="s">
        <v>67</v>
      </c>
      <c r="C1835" s="1">
        <v>35871</v>
      </c>
      <c r="D1835" t="s">
        <v>72</v>
      </c>
      <c r="E1835" t="s">
        <v>36</v>
      </c>
      <c r="F1835" t="s">
        <v>99</v>
      </c>
      <c r="G1835">
        <v>10.074999999999999</v>
      </c>
      <c r="H1835">
        <v>12</v>
      </c>
      <c r="I1835">
        <f>EmpresaUsa[[#This Row],[PRECIO]]*EmpresaUsa[[#This Row],[CANTIDADSOLICITADA]]</f>
        <v>120.89999999999999</v>
      </c>
      <c r="J1835" t="s">
        <v>201</v>
      </c>
      <c r="K1835" t="s">
        <v>224</v>
      </c>
    </row>
    <row r="1836" spans="1:11" x14ac:dyDescent="0.35">
      <c r="A1836">
        <v>10956</v>
      </c>
      <c r="B1836" t="s">
        <v>15</v>
      </c>
      <c r="C1836" s="1">
        <v>35871</v>
      </c>
      <c r="D1836" t="s">
        <v>178</v>
      </c>
      <c r="E1836" t="s">
        <v>31</v>
      </c>
      <c r="F1836" t="s">
        <v>60</v>
      </c>
      <c r="G1836">
        <v>13</v>
      </c>
      <c r="H1836">
        <v>12</v>
      </c>
      <c r="I1836">
        <f>EmpresaUsa[[#This Row],[PRECIO]]*EmpresaUsa[[#This Row],[CANTIDADSOLICITADA]]</f>
        <v>156</v>
      </c>
      <c r="J1836" t="s">
        <v>199</v>
      </c>
      <c r="K1836" t="s">
        <v>225</v>
      </c>
    </row>
    <row r="1837" spans="1:11" x14ac:dyDescent="0.35">
      <c r="A1837">
        <v>10956</v>
      </c>
      <c r="B1837" t="s">
        <v>15</v>
      </c>
      <c r="C1837" s="1">
        <v>35871</v>
      </c>
      <c r="D1837" t="s">
        <v>178</v>
      </c>
      <c r="E1837" t="s">
        <v>31</v>
      </c>
      <c r="F1837" t="s">
        <v>144</v>
      </c>
      <c r="G1837">
        <v>12.35</v>
      </c>
      <c r="H1837">
        <v>14</v>
      </c>
      <c r="I1837">
        <f>EmpresaUsa[[#This Row],[PRECIO]]*EmpresaUsa[[#This Row],[CANTIDADSOLICITADA]]</f>
        <v>172.9</v>
      </c>
      <c r="J1837" t="s">
        <v>194</v>
      </c>
      <c r="K1837" t="s">
        <v>226</v>
      </c>
    </row>
    <row r="1838" spans="1:11" x14ac:dyDescent="0.35">
      <c r="A1838">
        <v>10956</v>
      </c>
      <c r="B1838" t="s">
        <v>15</v>
      </c>
      <c r="C1838" s="1">
        <v>35871</v>
      </c>
      <c r="D1838" t="s">
        <v>178</v>
      </c>
      <c r="E1838" t="s">
        <v>17</v>
      </c>
      <c r="F1838" t="s">
        <v>19</v>
      </c>
      <c r="G1838">
        <v>68.900000000000006</v>
      </c>
      <c r="H1838">
        <v>8</v>
      </c>
      <c r="I1838">
        <f>EmpresaUsa[[#This Row],[PRECIO]]*EmpresaUsa[[#This Row],[CANTIDADSOLICITADA]]</f>
        <v>551.20000000000005</v>
      </c>
      <c r="J1838" t="s">
        <v>194</v>
      </c>
      <c r="K1838" t="s">
        <v>195</v>
      </c>
    </row>
    <row r="1839" spans="1:11" x14ac:dyDescent="0.35">
      <c r="A1839">
        <v>10957</v>
      </c>
      <c r="B1839" t="s">
        <v>67</v>
      </c>
      <c r="C1839" s="1">
        <v>35872</v>
      </c>
      <c r="D1839" t="s">
        <v>53</v>
      </c>
      <c r="E1839" t="s">
        <v>22</v>
      </c>
      <c r="F1839" t="s">
        <v>71</v>
      </c>
      <c r="G1839">
        <v>33.656999999999996</v>
      </c>
      <c r="H1839">
        <v>30</v>
      </c>
      <c r="I1839">
        <f>EmpresaUsa[[#This Row],[PRECIO]]*EmpresaUsa[[#This Row],[CANTIDADSOLICITADA]]</f>
        <v>1009.7099999999999</v>
      </c>
      <c r="J1839" t="s">
        <v>196</v>
      </c>
      <c r="K1839" t="s">
        <v>197</v>
      </c>
    </row>
    <row r="1840" spans="1:11" x14ac:dyDescent="0.35">
      <c r="A1840">
        <v>10957</v>
      </c>
      <c r="B1840" t="s">
        <v>67</v>
      </c>
      <c r="C1840" s="1">
        <v>35872</v>
      </c>
      <c r="D1840" t="s">
        <v>53</v>
      </c>
      <c r="E1840" t="s">
        <v>36</v>
      </c>
      <c r="F1840" t="s">
        <v>66</v>
      </c>
      <c r="G1840">
        <v>23.4</v>
      </c>
      <c r="H1840">
        <v>40</v>
      </c>
      <c r="I1840">
        <f>EmpresaUsa[[#This Row],[PRECIO]]*EmpresaUsa[[#This Row],[CANTIDADSOLICITADA]]</f>
        <v>936</v>
      </c>
      <c r="J1840" t="s">
        <v>196</v>
      </c>
      <c r="K1840" t="s">
        <v>198</v>
      </c>
    </row>
    <row r="1841" spans="1:11" x14ac:dyDescent="0.35">
      <c r="A1841">
        <v>10957</v>
      </c>
      <c r="B1841" t="s">
        <v>67</v>
      </c>
      <c r="C1841" s="1">
        <v>35872</v>
      </c>
      <c r="D1841" t="s">
        <v>53</v>
      </c>
      <c r="E1841" t="s">
        <v>12</v>
      </c>
      <c r="F1841" t="s">
        <v>115</v>
      </c>
      <c r="G1841">
        <v>43.225000000000001</v>
      </c>
      <c r="H1841">
        <v>8</v>
      </c>
      <c r="I1841">
        <f>EmpresaUsa[[#This Row],[PRECIO]]*EmpresaUsa[[#This Row],[CANTIDADSOLICITADA]]</f>
        <v>345.8</v>
      </c>
      <c r="J1841" t="s">
        <v>199</v>
      </c>
      <c r="K1841" t="s">
        <v>200</v>
      </c>
    </row>
    <row r="1842" spans="1:11" x14ac:dyDescent="0.35">
      <c r="A1842">
        <v>10958</v>
      </c>
      <c r="B1842" t="s">
        <v>112</v>
      </c>
      <c r="C1842" s="1">
        <v>35872</v>
      </c>
      <c r="D1842" t="s">
        <v>169</v>
      </c>
      <c r="E1842" t="s">
        <v>24</v>
      </c>
      <c r="F1842" t="s">
        <v>57</v>
      </c>
      <c r="G1842">
        <v>27.754999999999999</v>
      </c>
      <c r="H1842">
        <v>20</v>
      </c>
      <c r="I1842">
        <f>EmpresaUsa[[#This Row],[PRECIO]]*EmpresaUsa[[#This Row],[CANTIDADSOLICITADA]]</f>
        <v>555.1</v>
      </c>
      <c r="J1842" t="s">
        <v>201</v>
      </c>
      <c r="K1842" t="s">
        <v>202</v>
      </c>
    </row>
    <row r="1843" spans="1:11" x14ac:dyDescent="0.35">
      <c r="A1843">
        <v>10958</v>
      </c>
      <c r="B1843" t="s">
        <v>112</v>
      </c>
      <c r="C1843" s="1">
        <v>35872</v>
      </c>
      <c r="D1843" t="s">
        <v>169</v>
      </c>
      <c r="E1843" t="s">
        <v>17</v>
      </c>
      <c r="F1843" t="s">
        <v>69</v>
      </c>
      <c r="G1843">
        <v>39</v>
      </c>
      <c r="H1843">
        <v>6</v>
      </c>
      <c r="I1843">
        <f>EmpresaUsa[[#This Row],[PRECIO]]*EmpresaUsa[[#This Row],[CANTIDADSOLICITADA]]</f>
        <v>234</v>
      </c>
      <c r="J1843" t="s">
        <v>196</v>
      </c>
      <c r="K1843" t="s">
        <v>203</v>
      </c>
    </row>
    <row r="1844" spans="1:11" x14ac:dyDescent="0.35">
      <c r="A1844">
        <v>10958</v>
      </c>
      <c r="B1844" t="s">
        <v>112</v>
      </c>
      <c r="C1844" s="1">
        <v>35872</v>
      </c>
      <c r="D1844" t="s">
        <v>169</v>
      </c>
      <c r="E1844" t="s">
        <v>10</v>
      </c>
      <c r="F1844" t="s">
        <v>14</v>
      </c>
      <c r="G1844">
        <v>45.24</v>
      </c>
      <c r="H1844">
        <v>5</v>
      </c>
      <c r="I1844">
        <f>EmpresaUsa[[#This Row],[PRECIO]]*EmpresaUsa[[#This Row],[CANTIDADSOLICITADA]]</f>
        <v>226.20000000000002</v>
      </c>
      <c r="J1844" t="s">
        <v>204</v>
      </c>
      <c r="K1844" t="s">
        <v>205</v>
      </c>
    </row>
    <row r="1845" spans="1:11" x14ac:dyDescent="0.35">
      <c r="A1845">
        <v>10959</v>
      </c>
      <c r="B1845" t="s">
        <v>15</v>
      </c>
      <c r="C1845" s="1">
        <v>35872</v>
      </c>
      <c r="D1845" t="s">
        <v>173</v>
      </c>
      <c r="E1845" t="s">
        <v>36</v>
      </c>
      <c r="F1845" t="s">
        <v>99</v>
      </c>
      <c r="G1845">
        <v>10.074999999999999</v>
      </c>
      <c r="H1845">
        <v>20</v>
      </c>
      <c r="I1845">
        <f>EmpresaUsa[[#This Row],[PRECIO]]*EmpresaUsa[[#This Row],[CANTIDADSOLICITADA]]</f>
        <v>201.5</v>
      </c>
      <c r="J1845" t="s">
        <v>196</v>
      </c>
      <c r="K1845" t="s">
        <v>206</v>
      </c>
    </row>
    <row r="1846" spans="1:11" x14ac:dyDescent="0.35">
      <c r="A1846">
        <v>10960</v>
      </c>
      <c r="B1846" t="s">
        <v>26</v>
      </c>
      <c r="C1846" s="1">
        <v>35873</v>
      </c>
      <c r="D1846" t="s">
        <v>53</v>
      </c>
      <c r="E1846" t="s">
        <v>36</v>
      </c>
      <c r="F1846" t="s">
        <v>40</v>
      </c>
      <c r="G1846">
        <v>5.85</v>
      </c>
      <c r="H1846">
        <v>10</v>
      </c>
      <c r="I1846">
        <f>EmpresaUsa[[#This Row],[PRECIO]]*EmpresaUsa[[#This Row],[CANTIDADSOLICITADA]]</f>
        <v>58.5</v>
      </c>
      <c r="J1846" t="s">
        <v>196</v>
      </c>
      <c r="K1846" t="s">
        <v>207</v>
      </c>
    </row>
    <row r="1847" spans="1:11" x14ac:dyDescent="0.35">
      <c r="A1847">
        <v>10960</v>
      </c>
      <c r="B1847" t="s">
        <v>26</v>
      </c>
      <c r="C1847" s="1">
        <v>35873</v>
      </c>
      <c r="D1847" t="s">
        <v>53</v>
      </c>
      <c r="E1847" t="s">
        <v>22</v>
      </c>
      <c r="F1847" t="s">
        <v>23</v>
      </c>
      <c r="G1847">
        <v>12.545</v>
      </c>
      <c r="H1847">
        <v>24</v>
      </c>
      <c r="I1847">
        <f>EmpresaUsa[[#This Row],[PRECIO]]*EmpresaUsa[[#This Row],[CANTIDADSOLICITADA]]</f>
        <v>301.08</v>
      </c>
      <c r="J1847" t="s">
        <v>201</v>
      </c>
      <c r="K1847" t="s">
        <v>208</v>
      </c>
    </row>
    <row r="1848" spans="1:11" x14ac:dyDescent="0.35">
      <c r="A1848">
        <v>10961</v>
      </c>
      <c r="B1848" t="s">
        <v>67</v>
      </c>
      <c r="C1848" s="1">
        <v>35873</v>
      </c>
      <c r="D1848" t="s">
        <v>160</v>
      </c>
      <c r="E1848" t="s">
        <v>12</v>
      </c>
      <c r="F1848" t="s">
        <v>134</v>
      </c>
      <c r="G1848">
        <v>9.1</v>
      </c>
      <c r="H1848">
        <v>6</v>
      </c>
      <c r="I1848">
        <f>EmpresaUsa[[#This Row],[PRECIO]]*EmpresaUsa[[#This Row],[CANTIDADSOLICITADA]]</f>
        <v>54.599999999999994</v>
      </c>
      <c r="J1848" t="s">
        <v>209</v>
      </c>
      <c r="K1848" t="s">
        <v>210</v>
      </c>
    </row>
    <row r="1849" spans="1:11" x14ac:dyDescent="0.35">
      <c r="A1849">
        <v>10961</v>
      </c>
      <c r="B1849" t="s">
        <v>67</v>
      </c>
      <c r="C1849" s="1">
        <v>35873</v>
      </c>
      <c r="D1849" t="s">
        <v>160</v>
      </c>
      <c r="E1849" t="s">
        <v>36</v>
      </c>
      <c r="F1849" t="s">
        <v>80</v>
      </c>
      <c r="G1849">
        <v>23.4</v>
      </c>
      <c r="H1849">
        <v>60</v>
      </c>
      <c r="I1849">
        <f>EmpresaUsa[[#This Row],[PRECIO]]*EmpresaUsa[[#This Row],[CANTIDADSOLICITADA]]</f>
        <v>1404</v>
      </c>
      <c r="J1849" t="s">
        <v>204</v>
      </c>
      <c r="K1849" t="s">
        <v>211</v>
      </c>
    </row>
    <row r="1850" spans="1:11" x14ac:dyDescent="0.35">
      <c r="A1850">
        <v>10962</v>
      </c>
      <c r="B1850" t="s">
        <v>67</v>
      </c>
      <c r="C1850" s="1">
        <v>35873</v>
      </c>
      <c r="D1850" t="s">
        <v>86</v>
      </c>
      <c r="E1850" t="s">
        <v>17</v>
      </c>
      <c r="F1850" t="s">
        <v>69</v>
      </c>
      <c r="G1850">
        <v>39</v>
      </c>
      <c r="H1850">
        <v>45</v>
      </c>
      <c r="I1850">
        <f>EmpresaUsa[[#This Row],[PRECIO]]*EmpresaUsa[[#This Row],[CANTIDADSOLICITADA]]</f>
        <v>1755</v>
      </c>
      <c r="J1850" t="s">
        <v>204</v>
      </c>
      <c r="K1850" t="s">
        <v>212</v>
      </c>
    </row>
    <row r="1851" spans="1:11" x14ac:dyDescent="0.35">
      <c r="A1851">
        <v>10962</v>
      </c>
      <c r="B1851" t="s">
        <v>67</v>
      </c>
      <c r="C1851" s="1">
        <v>35873</v>
      </c>
      <c r="D1851" t="s">
        <v>86</v>
      </c>
      <c r="E1851" t="s">
        <v>22</v>
      </c>
      <c r="F1851" t="s">
        <v>91</v>
      </c>
      <c r="G1851">
        <v>7.8</v>
      </c>
      <c r="H1851">
        <v>77</v>
      </c>
      <c r="I1851">
        <f>EmpresaUsa[[#This Row],[PRECIO]]*EmpresaUsa[[#This Row],[CANTIDADSOLICITADA]]</f>
        <v>600.6</v>
      </c>
      <c r="J1851" t="s">
        <v>196</v>
      </c>
      <c r="K1851" t="s">
        <v>213</v>
      </c>
    </row>
    <row r="1852" spans="1:11" x14ac:dyDescent="0.35">
      <c r="A1852">
        <v>10962</v>
      </c>
      <c r="B1852" t="s">
        <v>67</v>
      </c>
      <c r="C1852" s="1">
        <v>35873</v>
      </c>
      <c r="D1852" t="s">
        <v>86</v>
      </c>
      <c r="E1852" t="s">
        <v>41</v>
      </c>
      <c r="F1852" t="s">
        <v>51</v>
      </c>
      <c r="G1852">
        <v>42.64</v>
      </c>
      <c r="H1852">
        <v>20</v>
      </c>
      <c r="I1852">
        <f>EmpresaUsa[[#This Row],[PRECIO]]*EmpresaUsa[[#This Row],[CANTIDADSOLICITADA]]</f>
        <v>852.8</v>
      </c>
      <c r="J1852" t="s">
        <v>201</v>
      </c>
      <c r="K1852" t="s">
        <v>214</v>
      </c>
    </row>
    <row r="1853" spans="1:11" x14ac:dyDescent="0.35">
      <c r="A1853">
        <v>10962</v>
      </c>
      <c r="B1853" t="s">
        <v>67</v>
      </c>
      <c r="C1853" s="1">
        <v>35873</v>
      </c>
      <c r="D1853" t="s">
        <v>86</v>
      </c>
      <c r="E1853" t="s">
        <v>10</v>
      </c>
      <c r="F1853" t="s">
        <v>119</v>
      </c>
      <c r="G1853">
        <v>46.8</v>
      </c>
      <c r="H1853">
        <v>9</v>
      </c>
      <c r="I1853">
        <f>EmpresaUsa[[#This Row],[PRECIO]]*EmpresaUsa[[#This Row],[CANTIDADSOLICITADA]]</f>
        <v>421.2</v>
      </c>
      <c r="J1853" t="s">
        <v>201</v>
      </c>
      <c r="K1853" t="s">
        <v>215</v>
      </c>
    </row>
    <row r="1854" spans="1:11" x14ac:dyDescent="0.35">
      <c r="A1854">
        <v>10962</v>
      </c>
      <c r="B1854" t="s">
        <v>67</v>
      </c>
      <c r="C1854" s="1">
        <v>35873</v>
      </c>
      <c r="D1854" t="s">
        <v>86</v>
      </c>
      <c r="E1854" t="s">
        <v>36</v>
      </c>
      <c r="F1854" t="s">
        <v>80</v>
      </c>
      <c r="G1854">
        <v>23.4</v>
      </c>
      <c r="H1854">
        <v>44</v>
      </c>
      <c r="I1854">
        <f>EmpresaUsa[[#This Row],[PRECIO]]*EmpresaUsa[[#This Row],[CANTIDADSOLICITADA]]</f>
        <v>1029.5999999999999</v>
      </c>
      <c r="J1854" t="s">
        <v>194</v>
      </c>
      <c r="K1854" t="s">
        <v>216</v>
      </c>
    </row>
    <row r="1855" spans="1:11" x14ac:dyDescent="0.35">
      <c r="A1855">
        <v>10963</v>
      </c>
      <c r="B1855" t="s">
        <v>44</v>
      </c>
      <c r="C1855" s="1">
        <v>35873</v>
      </c>
      <c r="D1855" t="s">
        <v>139</v>
      </c>
      <c r="E1855" t="s">
        <v>10</v>
      </c>
      <c r="F1855" t="s">
        <v>34</v>
      </c>
      <c r="G1855">
        <v>44.2</v>
      </c>
      <c r="H1855">
        <v>2</v>
      </c>
      <c r="I1855">
        <f>EmpresaUsa[[#This Row],[PRECIO]]*EmpresaUsa[[#This Row],[CANTIDADSOLICITADA]]</f>
        <v>88.4</v>
      </c>
      <c r="J1855" t="s">
        <v>199</v>
      </c>
      <c r="K1855" t="s">
        <v>217</v>
      </c>
    </row>
    <row r="1856" spans="1:11" x14ac:dyDescent="0.35">
      <c r="A1856">
        <v>10964</v>
      </c>
      <c r="B1856" t="s">
        <v>26</v>
      </c>
      <c r="C1856" s="1">
        <v>35874</v>
      </c>
      <c r="D1856" t="s">
        <v>189</v>
      </c>
      <c r="E1856" t="s">
        <v>22</v>
      </c>
      <c r="F1856" t="s">
        <v>118</v>
      </c>
      <c r="G1856">
        <v>81.25</v>
      </c>
      <c r="H1856">
        <v>6</v>
      </c>
      <c r="I1856">
        <f>EmpresaUsa[[#This Row],[PRECIO]]*EmpresaUsa[[#This Row],[CANTIDADSOLICITADA]]</f>
        <v>487.5</v>
      </c>
      <c r="J1856" t="s">
        <v>194</v>
      </c>
      <c r="K1856" t="s">
        <v>218</v>
      </c>
    </row>
    <row r="1857" spans="1:11" x14ac:dyDescent="0.35">
      <c r="A1857">
        <v>10964</v>
      </c>
      <c r="B1857" t="s">
        <v>26</v>
      </c>
      <c r="C1857" s="1">
        <v>35874</v>
      </c>
      <c r="D1857" t="s">
        <v>189</v>
      </c>
      <c r="E1857" t="s">
        <v>36</v>
      </c>
      <c r="F1857" t="s">
        <v>140</v>
      </c>
      <c r="G1857">
        <v>342.55</v>
      </c>
      <c r="H1857">
        <v>5</v>
      </c>
      <c r="I1857">
        <f>EmpresaUsa[[#This Row],[PRECIO]]*EmpresaUsa[[#This Row],[CANTIDADSOLICITADA]]</f>
        <v>1712.75</v>
      </c>
      <c r="J1857" t="s">
        <v>196</v>
      </c>
      <c r="K1857" t="s">
        <v>219</v>
      </c>
    </row>
    <row r="1858" spans="1:11" x14ac:dyDescent="0.35">
      <c r="A1858">
        <v>10964</v>
      </c>
      <c r="B1858" t="s">
        <v>26</v>
      </c>
      <c r="C1858" s="1">
        <v>35874</v>
      </c>
      <c r="D1858" t="s">
        <v>189</v>
      </c>
      <c r="E1858" t="s">
        <v>10</v>
      </c>
      <c r="F1858" t="s">
        <v>119</v>
      </c>
      <c r="G1858">
        <v>46.8</v>
      </c>
      <c r="H1858">
        <v>10</v>
      </c>
      <c r="I1858">
        <f>EmpresaUsa[[#This Row],[PRECIO]]*EmpresaUsa[[#This Row],[CANTIDADSOLICITADA]]</f>
        <v>468</v>
      </c>
      <c r="J1858" t="s">
        <v>196</v>
      </c>
      <c r="K1858" t="s">
        <v>220</v>
      </c>
    </row>
    <row r="1859" spans="1:11" x14ac:dyDescent="0.35">
      <c r="A1859">
        <v>10965</v>
      </c>
      <c r="B1859" t="s">
        <v>15</v>
      </c>
      <c r="C1859" s="1">
        <v>35874</v>
      </c>
      <c r="D1859" t="s">
        <v>124</v>
      </c>
      <c r="E1859" t="s">
        <v>17</v>
      </c>
      <c r="F1859" t="s">
        <v>19</v>
      </c>
      <c r="G1859">
        <v>68.900000000000006</v>
      </c>
      <c r="H1859">
        <v>16</v>
      </c>
      <c r="I1859">
        <f>EmpresaUsa[[#This Row],[PRECIO]]*EmpresaUsa[[#This Row],[CANTIDADSOLICITADA]]</f>
        <v>1102.4000000000001</v>
      </c>
      <c r="J1859" t="s">
        <v>199</v>
      </c>
      <c r="K1859" t="s">
        <v>221</v>
      </c>
    </row>
    <row r="1860" spans="1:11" x14ac:dyDescent="0.35">
      <c r="A1860">
        <v>10966</v>
      </c>
      <c r="B1860" t="s">
        <v>20</v>
      </c>
      <c r="C1860" s="1">
        <v>35874</v>
      </c>
      <c r="D1860" t="s">
        <v>39</v>
      </c>
      <c r="E1860" t="s">
        <v>22</v>
      </c>
      <c r="F1860" t="s">
        <v>61</v>
      </c>
      <c r="G1860">
        <v>33.799999999999997</v>
      </c>
      <c r="H1860">
        <v>8</v>
      </c>
      <c r="I1860">
        <f>EmpresaUsa[[#This Row],[PRECIO]]*EmpresaUsa[[#This Row],[CANTIDADSOLICITADA]]</f>
        <v>270.39999999999998</v>
      </c>
      <c r="J1860" t="s">
        <v>196</v>
      </c>
      <c r="K1860" t="s">
        <v>222</v>
      </c>
    </row>
    <row r="1861" spans="1:11" x14ac:dyDescent="0.35">
      <c r="A1861">
        <v>10966</v>
      </c>
      <c r="B1861" t="s">
        <v>20</v>
      </c>
      <c r="C1861" s="1">
        <v>35874</v>
      </c>
      <c r="D1861" t="s">
        <v>39</v>
      </c>
      <c r="E1861" t="s">
        <v>12</v>
      </c>
      <c r="F1861" t="s">
        <v>70</v>
      </c>
      <c r="G1861">
        <v>49.4</v>
      </c>
      <c r="H1861">
        <v>12</v>
      </c>
      <c r="I1861">
        <f>EmpresaUsa[[#This Row],[PRECIO]]*EmpresaUsa[[#This Row],[CANTIDADSOLICITADA]]</f>
        <v>592.79999999999995</v>
      </c>
      <c r="J1861" t="s">
        <v>209</v>
      </c>
      <c r="K1861" t="s">
        <v>223</v>
      </c>
    </row>
    <row r="1862" spans="1:11" x14ac:dyDescent="0.35">
      <c r="A1862">
        <v>10966</v>
      </c>
      <c r="B1862" t="s">
        <v>20</v>
      </c>
      <c r="C1862" s="1">
        <v>35874</v>
      </c>
      <c r="D1862" t="s">
        <v>39</v>
      </c>
      <c r="E1862" t="s">
        <v>31</v>
      </c>
      <c r="F1862" t="s">
        <v>63</v>
      </c>
      <c r="G1862">
        <v>64.09</v>
      </c>
      <c r="H1862">
        <v>12</v>
      </c>
      <c r="I1862">
        <f>EmpresaUsa[[#This Row],[PRECIO]]*EmpresaUsa[[#This Row],[CANTIDADSOLICITADA]]</f>
        <v>769.08</v>
      </c>
      <c r="J1862" t="s">
        <v>201</v>
      </c>
      <c r="K1862" t="s">
        <v>224</v>
      </c>
    </row>
    <row r="1863" spans="1:11" x14ac:dyDescent="0.35">
      <c r="A1863">
        <v>10967</v>
      </c>
      <c r="B1863" t="s">
        <v>73</v>
      </c>
      <c r="C1863" s="1">
        <v>35877</v>
      </c>
      <c r="D1863" t="s">
        <v>16</v>
      </c>
      <c r="E1863" t="s">
        <v>31</v>
      </c>
      <c r="F1863" t="s">
        <v>101</v>
      </c>
      <c r="G1863">
        <v>11.96</v>
      </c>
      <c r="H1863">
        <v>12</v>
      </c>
      <c r="I1863">
        <f>EmpresaUsa[[#This Row],[PRECIO]]*EmpresaUsa[[#This Row],[CANTIDADSOLICITADA]]</f>
        <v>143.52000000000001</v>
      </c>
      <c r="J1863" t="s">
        <v>199</v>
      </c>
      <c r="K1863" t="s">
        <v>225</v>
      </c>
    </row>
    <row r="1864" spans="1:11" x14ac:dyDescent="0.35">
      <c r="A1864">
        <v>10967</v>
      </c>
      <c r="B1864" t="s">
        <v>73</v>
      </c>
      <c r="C1864" s="1">
        <v>35877</v>
      </c>
      <c r="D1864" t="s">
        <v>16</v>
      </c>
      <c r="E1864" t="s">
        <v>31</v>
      </c>
      <c r="F1864" t="s">
        <v>38</v>
      </c>
      <c r="G1864">
        <v>26</v>
      </c>
      <c r="H1864">
        <v>40</v>
      </c>
      <c r="I1864">
        <f>EmpresaUsa[[#This Row],[PRECIO]]*EmpresaUsa[[#This Row],[CANTIDADSOLICITADA]]</f>
        <v>1040</v>
      </c>
      <c r="J1864" t="s">
        <v>194</v>
      </c>
      <c r="K1864" t="s">
        <v>226</v>
      </c>
    </row>
    <row r="1865" spans="1:11" x14ac:dyDescent="0.35">
      <c r="A1865">
        <v>10968</v>
      </c>
      <c r="B1865" t="s">
        <v>55</v>
      </c>
      <c r="C1865" s="1">
        <v>35877</v>
      </c>
      <c r="D1865" t="s">
        <v>56</v>
      </c>
      <c r="E1865" t="s">
        <v>10</v>
      </c>
      <c r="F1865" t="s">
        <v>77</v>
      </c>
      <c r="G1865">
        <v>49.4</v>
      </c>
      <c r="H1865">
        <v>30</v>
      </c>
      <c r="I1865">
        <f>EmpresaUsa[[#This Row],[PRECIO]]*EmpresaUsa[[#This Row],[CANTIDADSOLICITADA]]</f>
        <v>1482</v>
      </c>
      <c r="J1865" t="s">
        <v>194</v>
      </c>
      <c r="K1865" t="s">
        <v>195</v>
      </c>
    </row>
    <row r="1866" spans="1:11" x14ac:dyDescent="0.35">
      <c r="A1866">
        <v>10968</v>
      </c>
      <c r="B1866" t="s">
        <v>55</v>
      </c>
      <c r="C1866" s="1">
        <v>35877</v>
      </c>
      <c r="D1866" t="s">
        <v>56</v>
      </c>
      <c r="E1866" t="s">
        <v>36</v>
      </c>
      <c r="F1866" t="s">
        <v>40</v>
      </c>
      <c r="G1866">
        <v>5.85</v>
      </c>
      <c r="H1866">
        <v>30</v>
      </c>
      <c r="I1866">
        <f>EmpresaUsa[[#This Row],[PRECIO]]*EmpresaUsa[[#This Row],[CANTIDADSOLICITADA]]</f>
        <v>175.5</v>
      </c>
      <c r="J1866" t="s">
        <v>196</v>
      </c>
      <c r="K1866" t="s">
        <v>197</v>
      </c>
    </row>
    <row r="1867" spans="1:11" x14ac:dyDescent="0.35">
      <c r="A1867">
        <v>10968</v>
      </c>
      <c r="B1867" t="s">
        <v>55</v>
      </c>
      <c r="C1867" s="1">
        <v>35877</v>
      </c>
      <c r="D1867" t="s">
        <v>56</v>
      </c>
      <c r="E1867" t="s">
        <v>12</v>
      </c>
      <c r="F1867" t="s">
        <v>115</v>
      </c>
      <c r="G1867">
        <v>43.225000000000001</v>
      </c>
      <c r="H1867">
        <v>4</v>
      </c>
      <c r="I1867">
        <f>EmpresaUsa[[#This Row],[PRECIO]]*EmpresaUsa[[#This Row],[CANTIDADSOLICITADA]]</f>
        <v>172.9</v>
      </c>
      <c r="J1867" t="s">
        <v>196</v>
      </c>
      <c r="K1867" t="s">
        <v>198</v>
      </c>
    </row>
    <row r="1868" spans="1:11" x14ac:dyDescent="0.35">
      <c r="A1868">
        <v>10969</v>
      </c>
      <c r="B1868" t="s">
        <v>55</v>
      </c>
      <c r="C1868" s="1">
        <v>35877</v>
      </c>
      <c r="D1868" t="s">
        <v>116</v>
      </c>
      <c r="E1868" t="s">
        <v>22</v>
      </c>
      <c r="F1868" t="s">
        <v>108</v>
      </c>
      <c r="G1868">
        <v>15.6</v>
      </c>
      <c r="H1868">
        <v>9</v>
      </c>
      <c r="I1868">
        <f>EmpresaUsa[[#This Row],[PRECIO]]*EmpresaUsa[[#This Row],[CANTIDADSOLICITADA]]</f>
        <v>140.4</v>
      </c>
      <c r="J1868" t="s">
        <v>199</v>
      </c>
      <c r="K1868" t="s">
        <v>200</v>
      </c>
    </row>
    <row r="1869" spans="1:11" x14ac:dyDescent="0.35">
      <c r="A1869">
        <v>10970</v>
      </c>
      <c r="B1869" t="s">
        <v>44</v>
      </c>
      <c r="C1869" s="1">
        <v>35878</v>
      </c>
      <c r="D1869" t="s">
        <v>138</v>
      </c>
      <c r="E1869" t="s">
        <v>12</v>
      </c>
      <c r="F1869" t="s">
        <v>134</v>
      </c>
      <c r="G1869">
        <v>9.1</v>
      </c>
      <c r="H1869">
        <v>40</v>
      </c>
      <c r="I1869">
        <f>EmpresaUsa[[#This Row],[PRECIO]]*EmpresaUsa[[#This Row],[CANTIDADSOLICITADA]]</f>
        <v>364</v>
      </c>
      <c r="J1869" t="s">
        <v>201</v>
      </c>
      <c r="K1869" t="s">
        <v>202</v>
      </c>
    </row>
    <row r="1870" spans="1:11" x14ac:dyDescent="0.35">
      <c r="A1870">
        <v>10971</v>
      </c>
      <c r="B1870" t="s">
        <v>73</v>
      </c>
      <c r="C1870" s="1">
        <v>35878</v>
      </c>
      <c r="D1870" t="s">
        <v>188</v>
      </c>
      <c r="E1870" t="s">
        <v>41</v>
      </c>
      <c r="F1870" t="s">
        <v>82</v>
      </c>
      <c r="G1870">
        <v>160.92699999999999</v>
      </c>
      <c r="H1870">
        <v>14</v>
      </c>
      <c r="I1870">
        <f>EmpresaUsa[[#This Row],[PRECIO]]*EmpresaUsa[[#This Row],[CANTIDADSOLICITADA]]</f>
        <v>2252.9780000000001</v>
      </c>
      <c r="J1870" t="s">
        <v>196</v>
      </c>
      <c r="K1870" t="s">
        <v>203</v>
      </c>
    </row>
    <row r="1871" spans="1:11" x14ac:dyDescent="0.35">
      <c r="A1871">
        <v>10972</v>
      </c>
      <c r="B1871" t="s">
        <v>20</v>
      </c>
      <c r="C1871" s="1">
        <v>35878</v>
      </c>
      <c r="D1871" t="s">
        <v>190</v>
      </c>
      <c r="E1871" t="s">
        <v>41</v>
      </c>
      <c r="F1871" t="s">
        <v>75</v>
      </c>
      <c r="G1871">
        <v>50.7</v>
      </c>
      <c r="H1871">
        <v>6</v>
      </c>
      <c r="I1871">
        <f>EmpresaUsa[[#This Row],[PRECIO]]*EmpresaUsa[[#This Row],[CANTIDADSOLICITADA]]</f>
        <v>304.20000000000005</v>
      </c>
      <c r="J1871" t="s">
        <v>204</v>
      </c>
      <c r="K1871" t="s">
        <v>205</v>
      </c>
    </row>
    <row r="1872" spans="1:11" x14ac:dyDescent="0.35">
      <c r="A1872">
        <v>10972</v>
      </c>
      <c r="B1872" t="s">
        <v>20</v>
      </c>
      <c r="C1872" s="1">
        <v>35878</v>
      </c>
      <c r="D1872" t="s">
        <v>190</v>
      </c>
      <c r="E1872" t="s">
        <v>10</v>
      </c>
      <c r="F1872" t="s">
        <v>33</v>
      </c>
      <c r="G1872">
        <v>3.25</v>
      </c>
      <c r="H1872">
        <v>7</v>
      </c>
      <c r="I1872">
        <f>EmpresaUsa[[#This Row],[PRECIO]]*EmpresaUsa[[#This Row],[CANTIDADSOLICITADA]]</f>
        <v>22.75</v>
      </c>
      <c r="J1872" t="s">
        <v>196</v>
      </c>
      <c r="K1872" t="s">
        <v>206</v>
      </c>
    </row>
    <row r="1873" spans="1:11" x14ac:dyDescent="0.35">
      <c r="A1873">
        <v>10973</v>
      </c>
      <c r="B1873" t="s">
        <v>15</v>
      </c>
      <c r="C1873" s="1">
        <v>35878</v>
      </c>
      <c r="D1873" t="s">
        <v>190</v>
      </c>
      <c r="E1873" t="s">
        <v>31</v>
      </c>
      <c r="F1873" t="s">
        <v>141</v>
      </c>
      <c r="G1873">
        <v>40.598999999999997</v>
      </c>
      <c r="H1873">
        <v>5</v>
      </c>
      <c r="I1873">
        <f>EmpresaUsa[[#This Row],[PRECIO]]*EmpresaUsa[[#This Row],[CANTIDADSOLICITADA]]</f>
        <v>202.99499999999998</v>
      </c>
      <c r="J1873" t="s">
        <v>196</v>
      </c>
      <c r="K1873" t="s">
        <v>207</v>
      </c>
    </row>
    <row r="1874" spans="1:11" x14ac:dyDescent="0.35">
      <c r="A1874">
        <v>10973</v>
      </c>
      <c r="B1874" t="s">
        <v>15</v>
      </c>
      <c r="C1874" s="1">
        <v>35878</v>
      </c>
      <c r="D1874" t="s">
        <v>190</v>
      </c>
      <c r="E1874" t="s">
        <v>22</v>
      </c>
      <c r="F1874" t="s">
        <v>23</v>
      </c>
      <c r="G1874">
        <v>12.545</v>
      </c>
      <c r="H1874">
        <v>6</v>
      </c>
      <c r="I1874">
        <f>EmpresaUsa[[#This Row],[PRECIO]]*EmpresaUsa[[#This Row],[CANTIDADSOLICITADA]]</f>
        <v>75.27</v>
      </c>
      <c r="J1874" t="s">
        <v>201</v>
      </c>
      <c r="K1874" t="s">
        <v>208</v>
      </c>
    </row>
    <row r="1875" spans="1:11" x14ac:dyDescent="0.35">
      <c r="A1875">
        <v>10973</v>
      </c>
      <c r="B1875" t="s">
        <v>15</v>
      </c>
      <c r="C1875" s="1">
        <v>35878</v>
      </c>
      <c r="D1875" t="s">
        <v>190</v>
      </c>
      <c r="E1875" t="s">
        <v>36</v>
      </c>
      <c r="F1875" t="s">
        <v>99</v>
      </c>
      <c r="G1875">
        <v>10.074999999999999</v>
      </c>
      <c r="H1875">
        <v>10</v>
      </c>
      <c r="I1875">
        <f>EmpresaUsa[[#This Row],[PRECIO]]*EmpresaUsa[[#This Row],[CANTIDADSOLICITADA]]</f>
        <v>100.75</v>
      </c>
      <c r="J1875" t="s">
        <v>209</v>
      </c>
      <c r="K1875" t="s">
        <v>210</v>
      </c>
    </row>
    <row r="1876" spans="1:11" x14ac:dyDescent="0.35">
      <c r="A1876">
        <v>10974</v>
      </c>
      <c r="B1876" t="s">
        <v>26</v>
      </c>
      <c r="C1876" s="1">
        <v>35879</v>
      </c>
      <c r="D1876" t="s">
        <v>85</v>
      </c>
      <c r="E1876" t="s">
        <v>24</v>
      </c>
      <c r="F1876" t="s">
        <v>96</v>
      </c>
      <c r="G1876">
        <v>57.07</v>
      </c>
      <c r="H1876">
        <v>10</v>
      </c>
      <c r="I1876">
        <f>EmpresaUsa[[#This Row],[PRECIO]]*EmpresaUsa[[#This Row],[CANTIDADSOLICITADA]]</f>
        <v>570.70000000000005</v>
      </c>
      <c r="J1876" t="s">
        <v>204</v>
      </c>
      <c r="K1876" t="s">
        <v>211</v>
      </c>
    </row>
    <row r="1877" spans="1:11" x14ac:dyDescent="0.35">
      <c r="A1877">
        <v>10975</v>
      </c>
      <c r="B1877" t="s">
        <v>55</v>
      </c>
      <c r="C1877" s="1">
        <v>35879</v>
      </c>
      <c r="D1877" t="s">
        <v>165</v>
      </c>
      <c r="E1877" t="s">
        <v>24</v>
      </c>
      <c r="F1877" t="s">
        <v>148</v>
      </c>
      <c r="G1877">
        <v>52</v>
      </c>
      <c r="H1877">
        <v>16</v>
      </c>
      <c r="I1877">
        <f>EmpresaUsa[[#This Row],[PRECIO]]*EmpresaUsa[[#This Row],[CANTIDADSOLICITADA]]</f>
        <v>832</v>
      </c>
      <c r="J1877" t="s">
        <v>204</v>
      </c>
      <c r="K1877" t="s">
        <v>212</v>
      </c>
    </row>
    <row r="1878" spans="1:11" x14ac:dyDescent="0.35">
      <c r="A1878">
        <v>10975</v>
      </c>
      <c r="B1878" t="s">
        <v>55</v>
      </c>
      <c r="C1878" s="1">
        <v>35879</v>
      </c>
      <c r="D1878" t="s">
        <v>165</v>
      </c>
      <c r="E1878" t="s">
        <v>36</v>
      </c>
      <c r="F1878" t="s">
        <v>99</v>
      </c>
      <c r="G1878">
        <v>10.074999999999999</v>
      </c>
      <c r="H1878">
        <v>10</v>
      </c>
      <c r="I1878">
        <f>EmpresaUsa[[#This Row],[PRECIO]]*EmpresaUsa[[#This Row],[CANTIDADSOLICITADA]]</f>
        <v>100.75</v>
      </c>
      <c r="J1878" t="s">
        <v>196</v>
      </c>
      <c r="K1878" t="s">
        <v>213</v>
      </c>
    </row>
    <row r="1879" spans="1:11" x14ac:dyDescent="0.35">
      <c r="A1879">
        <v>10976</v>
      </c>
      <c r="B1879" t="s">
        <v>55</v>
      </c>
      <c r="C1879" s="1">
        <v>35879</v>
      </c>
      <c r="D1879" t="s">
        <v>53</v>
      </c>
      <c r="E1879" t="s">
        <v>17</v>
      </c>
      <c r="F1879" t="s">
        <v>93</v>
      </c>
      <c r="G1879">
        <v>59.28</v>
      </c>
      <c r="H1879">
        <v>20</v>
      </c>
      <c r="I1879">
        <f>EmpresaUsa[[#This Row],[PRECIO]]*EmpresaUsa[[#This Row],[CANTIDADSOLICITADA]]</f>
        <v>1185.5999999999999</v>
      </c>
      <c r="J1879" t="s">
        <v>201</v>
      </c>
      <c r="K1879" t="s">
        <v>214</v>
      </c>
    </row>
    <row r="1880" spans="1:11" x14ac:dyDescent="0.35">
      <c r="A1880">
        <v>10977</v>
      </c>
      <c r="B1880" t="s">
        <v>67</v>
      </c>
      <c r="C1880" s="1">
        <v>35880</v>
      </c>
      <c r="D1880" t="s">
        <v>72</v>
      </c>
      <c r="E1880" t="s">
        <v>36</v>
      </c>
      <c r="F1880" t="s">
        <v>37</v>
      </c>
      <c r="G1880">
        <v>23.4</v>
      </c>
      <c r="H1880">
        <v>30</v>
      </c>
      <c r="I1880">
        <f>EmpresaUsa[[#This Row],[PRECIO]]*EmpresaUsa[[#This Row],[CANTIDADSOLICITADA]]</f>
        <v>702</v>
      </c>
      <c r="J1880" t="s">
        <v>201</v>
      </c>
      <c r="K1880" t="s">
        <v>215</v>
      </c>
    </row>
    <row r="1881" spans="1:11" x14ac:dyDescent="0.35">
      <c r="A1881">
        <v>10977</v>
      </c>
      <c r="B1881" t="s">
        <v>67</v>
      </c>
      <c r="C1881" s="1">
        <v>35880</v>
      </c>
      <c r="D1881" t="s">
        <v>72</v>
      </c>
      <c r="E1881" t="s">
        <v>31</v>
      </c>
      <c r="F1881" t="s">
        <v>144</v>
      </c>
      <c r="G1881">
        <v>12.35</v>
      </c>
      <c r="H1881">
        <v>30</v>
      </c>
      <c r="I1881">
        <f>EmpresaUsa[[#This Row],[PRECIO]]*EmpresaUsa[[#This Row],[CANTIDADSOLICITADA]]</f>
        <v>370.5</v>
      </c>
      <c r="J1881" t="s">
        <v>194</v>
      </c>
      <c r="K1881" t="s">
        <v>216</v>
      </c>
    </row>
    <row r="1882" spans="1:11" x14ac:dyDescent="0.35">
      <c r="A1882">
        <v>10977</v>
      </c>
      <c r="B1882" t="s">
        <v>67</v>
      </c>
      <c r="C1882" s="1">
        <v>35880</v>
      </c>
      <c r="D1882" t="s">
        <v>72</v>
      </c>
      <c r="E1882" t="s">
        <v>17</v>
      </c>
      <c r="F1882" t="s">
        <v>19</v>
      </c>
      <c r="G1882">
        <v>68.900000000000006</v>
      </c>
      <c r="H1882">
        <v>10</v>
      </c>
      <c r="I1882">
        <f>EmpresaUsa[[#This Row],[PRECIO]]*EmpresaUsa[[#This Row],[CANTIDADSOLICITADA]]</f>
        <v>689</v>
      </c>
      <c r="J1882" t="s">
        <v>199</v>
      </c>
      <c r="K1882" t="s">
        <v>217</v>
      </c>
    </row>
    <row r="1883" spans="1:11" x14ac:dyDescent="0.35">
      <c r="A1883">
        <v>10977</v>
      </c>
      <c r="B1883" t="s">
        <v>67</v>
      </c>
      <c r="C1883" s="1">
        <v>35880</v>
      </c>
      <c r="D1883" t="s">
        <v>72</v>
      </c>
      <c r="E1883" t="s">
        <v>24</v>
      </c>
      <c r="F1883" t="s">
        <v>96</v>
      </c>
      <c r="G1883">
        <v>57.07</v>
      </c>
      <c r="H1883">
        <v>20</v>
      </c>
      <c r="I1883">
        <f>EmpresaUsa[[#This Row],[PRECIO]]*EmpresaUsa[[#This Row],[CANTIDADSOLICITADA]]</f>
        <v>1141.4000000000001</v>
      </c>
      <c r="J1883" t="s">
        <v>194</v>
      </c>
      <c r="K1883" t="s">
        <v>218</v>
      </c>
    </row>
    <row r="1884" spans="1:11" x14ac:dyDescent="0.35">
      <c r="A1884">
        <v>10978</v>
      </c>
      <c r="B1884" t="s">
        <v>44</v>
      </c>
      <c r="C1884" s="1">
        <v>35880</v>
      </c>
      <c r="D1884" t="s">
        <v>182</v>
      </c>
      <c r="E1884" t="s">
        <v>24</v>
      </c>
      <c r="F1884" t="s">
        <v>148</v>
      </c>
      <c r="G1884">
        <v>52</v>
      </c>
      <c r="H1884">
        <v>20</v>
      </c>
      <c r="I1884">
        <f>EmpresaUsa[[#This Row],[PRECIO]]*EmpresaUsa[[#This Row],[CANTIDADSOLICITADA]]</f>
        <v>1040</v>
      </c>
      <c r="J1884" t="s">
        <v>196</v>
      </c>
      <c r="K1884" t="s">
        <v>219</v>
      </c>
    </row>
    <row r="1885" spans="1:11" x14ac:dyDescent="0.35">
      <c r="A1885">
        <v>10978</v>
      </c>
      <c r="B1885" t="s">
        <v>44</v>
      </c>
      <c r="C1885" s="1">
        <v>35880</v>
      </c>
      <c r="D1885" t="s">
        <v>182</v>
      </c>
      <c r="E1885" t="s">
        <v>31</v>
      </c>
      <c r="F1885" t="s">
        <v>60</v>
      </c>
      <c r="G1885">
        <v>13</v>
      </c>
      <c r="H1885">
        <v>40</v>
      </c>
      <c r="I1885">
        <f>EmpresaUsa[[#This Row],[PRECIO]]*EmpresaUsa[[#This Row],[CANTIDADSOLICITADA]]</f>
        <v>520</v>
      </c>
      <c r="J1885" t="s">
        <v>196</v>
      </c>
      <c r="K1885" t="s">
        <v>220</v>
      </c>
    </row>
    <row r="1886" spans="1:11" x14ac:dyDescent="0.35">
      <c r="A1886">
        <v>10978</v>
      </c>
      <c r="B1886" t="s">
        <v>44</v>
      </c>
      <c r="C1886" s="1">
        <v>35880</v>
      </c>
      <c r="D1886" t="s">
        <v>182</v>
      </c>
      <c r="E1886" t="s">
        <v>22</v>
      </c>
      <c r="F1886" t="s">
        <v>79</v>
      </c>
      <c r="G1886">
        <v>23.92</v>
      </c>
      <c r="H1886">
        <v>10</v>
      </c>
      <c r="I1886">
        <f>EmpresaUsa[[#This Row],[PRECIO]]*EmpresaUsa[[#This Row],[CANTIDADSOLICITADA]]</f>
        <v>239.20000000000002</v>
      </c>
      <c r="J1886" t="s">
        <v>199</v>
      </c>
      <c r="K1886" t="s">
        <v>221</v>
      </c>
    </row>
    <row r="1887" spans="1:11" x14ac:dyDescent="0.35">
      <c r="A1887">
        <v>10978</v>
      </c>
      <c r="B1887" t="s">
        <v>44</v>
      </c>
      <c r="C1887" s="1">
        <v>35880</v>
      </c>
      <c r="D1887" t="s">
        <v>182</v>
      </c>
      <c r="E1887" t="s">
        <v>24</v>
      </c>
      <c r="F1887" t="s">
        <v>95</v>
      </c>
      <c r="G1887">
        <v>25.285</v>
      </c>
      <c r="H1887">
        <v>6</v>
      </c>
      <c r="I1887">
        <f>EmpresaUsa[[#This Row],[PRECIO]]*EmpresaUsa[[#This Row],[CANTIDADSOLICITADA]]</f>
        <v>151.71</v>
      </c>
      <c r="J1887" t="s">
        <v>196</v>
      </c>
      <c r="K1887" t="s">
        <v>222</v>
      </c>
    </row>
    <row r="1888" spans="1:11" x14ac:dyDescent="0.35">
      <c r="A1888">
        <v>10979</v>
      </c>
      <c r="B1888" t="s">
        <v>67</v>
      </c>
      <c r="C1888" s="1">
        <v>35880</v>
      </c>
      <c r="D1888" t="s">
        <v>56</v>
      </c>
      <c r="E1888" t="s">
        <v>17</v>
      </c>
      <c r="F1888" t="s">
        <v>69</v>
      </c>
      <c r="G1888">
        <v>39</v>
      </c>
      <c r="H1888">
        <v>18</v>
      </c>
      <c r="I1888">
        <f>EmpresaUsa[[#This Row],[PRECIO]]*EmpresaUsa[[#This Row],[CANTIDADSOLICITADA]]</f>
        <v>702</v>
      </c>
      <c r="J1888" t="s">
        <v>209</v>
      </c>
      <c r="K1888" t="s">
        <v>223</v>
      </c>
    </row>
    <row r="1889" spans="1:11" x14ac:dyDescent="0.35">
      <c r="A1889">
        <v>10979</v>
      </c>
      <c r="B1889" t="s">
        <v>67</v>
      </c>
      <c r="C1889" s="1">
        <v>35880</v>
      </c>
      <c r="D1889" t="s">
        <v>56</v>
      </c>
      <c r="E1889" t="s">
        <v>10</v>
      </c>
      <c r="F1889" t="s">
        <v>77</v>
      </c>
      <c r="G1889">
        <v>49.4</v>
      </c>
      <c r="H1889">
        <v>20</v>
      </c>
      <c r="I1889">
        <f>EmpresaUsa[[#This Row],[PRECIO]]*EmpresaUsa[[#This Row],[CANTIDADSOLICITADA]]</f>
        <v>988</v>
      </c>
      <c r="J1889" t="s">
        <v>201</v>
      </c>
      <c r="K1889" t="s">
        <v>224</v>
      </c>
    </row>
    <row r="1890" spans="1:11" x14ac:dyDescent="0.35">
      <c r="A1890">
        <v>10979</v>
      </c>
      <c r="B1890" t="s">
        <v>67</v>
      </c>
      <c r="C1890" s="1">
        <v>35880</v>
      </c>
      <c r="D1890" t="s">
        <v>56</v>
      </c>
      <c r="E1890" t="s">
        <v>36</v>
      </c>
      <c r="F1890" t="s">
        <v>40</v>
      </c>
      <c r="G1890">
        <v>5.85</v>
      </c>
      <c r="H1890">
        <v>80</v>
      </c>
      <c r="I1890">
        <f>EmpresaUsa[[#This Row],[PRECIO]]*EmpresaUsa[[#This Row],[CANTIDADSOLICITADA]]</f>
        <v>468</v>
      </c>
      <c r="J1890" t="s">
        <v>199</v>
      </c>
      <c r="K1890" t="s">
        <v>225</v>
      </c>
    </row>
    <row r="1891" spans="1:11" x14ac:dyDescent="0.35">
      <c r="A1891">
        <v>10979</v>
      </c>
      <c r="B1891" t="s">
        <v>67</v>
      </c>
      <c r="C1891" s="1">
        <v>35880</v>
      </c>
      <c r="D1891" t="s">
        <v>56</v>
      </c>
      <c r="E1891" t="s">
        <v>31</v>
      </c>
      <c r="F1891" t="s">
        <v>54</v>
      </c>
      <c r="G1891">
        <v>57.07</v>
      </c>
      <c r="H1891">
        <v>30</v>
      </c>
      <c r="I1891">
        <f>EmpresaUsa[[#This Row],[PRECIO]]*EmpresaUsa[[#This Row],[CANTIDADSOLICITADA]]</f>
        <v>1712.1</v>
      </c>
      <c r="J1891" t="s">
        <v>194</v>
      </c>
      <c r="K1891" t="s">
        <v>226</v>
      </c>
    </row>
    <row r="1892" spans="1:11" x14ac:dyDescent="0.35">
      <c r="A1892">
        <v>10979</v>
      </c>
      <c r="B1892" t="s">
        <v>67</v>
      </c>
      <c r="C1892" s="1">
        <v>35880</v>
      </c>
      <c r="D1892" t="s">
        <v>56</v>
      </c>
      <c r="E1892" t="s">
        <v>10</v>
      </c>
      <c r="F1892" t="s">
        <v>35</v>
      </c>
      <c r="G1892">
        <v>16.25</v>
      </c>
      <c r="H1892">
        <v>24</v>
      </c>
      <c r="I1892">
        <f>EmpresaUsa[[#This Row],[PRECIO]]*EmpresaUsa[[#This Row],[CANTIDADSOLICITADA]]</f>
        <v>390</v>
      </c>
      <c r="J1892" t="s">
        <v>194</v>
      </c>
      <c r="K1892" t="s">
        <v>195</v>
      </c>
    </row>
    <row r="1893" spans="1:11" x14ac:dyDescent="0.35">
      <c r="A1893">
        <v>10979</v>
      </c>
      <c r="B1893" t="s">
        <v>67</v>
      </c>
      <c r="C1893" s="1">
        <v>35880</v>
      </c>
      <c r="D1893" t="s">
        <v>56</v>
      </c>
      <c r="E1893" t="s">
        <v>24</v>
      </c>
      <c r="F1893" t="s">
        <v>96</v>
      </c>
      <c r="G1893">
        <v>57.07</v>
      </c>
      <c r="H1893">
        <v>35</v>
      </c>
      <c r="I1893">
        <f>EmpresaUsa[[#This Row],[PRECIO]]*EmpresaUsa[[#This Row],[CANTIDADSOLICITADA]]</f>
        <v>1997.45</v>
      </c>
      <c r="J1893" t="s">
        <v>196</v>
      </c>
      <c r="K1893" t="s">
        <v>197</v>
      </c>
    </row>
    <row r="1894" spans="1:11" x14ac:dyDescent="0.35">
      <c r="A1894">
        <v>10980</v>
      </c>
      <c r="B1894" t="s">
        <v>20</v>
      </c>
      <c r="C1894" s="1">
        <v>35881</v>
      </c>
      <c r="D1894" t="s">
        <v>72</v>
      </c>
      <c r="E1894" t="s">
        <v>36</v>
      </c>
      <c r="F1894" t="s">
        <v>99</v>
      </c>
      <c r="G1894">
        <v>10.074999999999999</v>
      </c>
      <c r="H1894">
        <v>40</v>
      </c>
      <c r="I1894">
        <f>EmpresaUsa[[#This Row],[PRECIO]]*EmpresaUsa[[#This Row],[CANTIDADSOLICITADA]]</f>
        <v>403</v>
      </c>
      <c r="J1894" t="s">
        <v>196</v>
      </c>
      <c r="K1894" t="s">
        <v>198</v>
      </c>
    </row>
    <row r="1895" spans="1:11" x14ac:dyDescent="0.35">
      <c r="A1895">
        <v>10981</v>
      </c>
      <c r="B1895" t="s">
        <v>55</v>
      </c>
      <c r="C1895" s="1">
        <v>35881</v>
      </c>
      <c r="D1895" t="s">
        <v>21</v>
      </c>
      <c r="E1895" t="s">
        <v>36</v>
      </c>
      <c r="F1895" t="s">
        <v>140</v>
      </c>
      <c r="G1895">
        <v>342.55</v>
      </c>
      <c r="H1895">
        <v>60</v>
      </c>
      <c r="I1895">
        <f>EmpresaUsa[[#This Row],[PRECIO]]*EmpresaUsa[[#This Row],[CANTIDADSOLICITADA]]</f>
        <v>20553</v>
      </c>
      <c r="J1895" t="s">
        <v>199</v>
      </c>
      <c r="K1895" t="s">
        <v>200</v>
      </c>
    </row>
    <row r="1896" spans="1:11" x14ac:dyDescent="0.35">
      <c r="A1896">
        <v>10982</v>
      </c>
      <c r="B1896" t="s">
        <v>73</v>
      </c>
      <c r="C1896" s="1">
        <v>35881</v>
      </c>
      <c r="D1896" t="s">
        <v>165</v>
      </c>
      <c r="E1896" t="s">
        <v>17</v>
      </c>
      <c r="F1896" t="s">
        <v>69</v>
      </c>
      <c r="G1896">
        <v>39</v>
      </c>
      <c r="H1896">
        <v>20</v>
      </c>
      <c r="I1896">
        <f>EmpresaUsa[[#This Row],[PRECIO]]*EmpresaUsa[[#This Row],[CANTIDADSOLICITADA]]</f>
        <v>780</v>
      </c>
      <c r="J1896" t="s">
        <v>201</v>
      </c>
      <c r="K1896" t="s">
        <v>202</v>
      </c>
    </row>
    <row r="1897" spans="1:11" x14ac:dyDescent="0.35">
      <c r="A1897">
        <v>10982</v>
      </c>
      <c r="B1897" t="s">
        <v>73</v>
      </c>
      <c r="C1897" s="1">
        <v>35881</v>
      </c>
      <c r="D1897" t="s">
        <v>165</v>
      </c>
      <c r="E1897" t="s">
        <v>36</v>
      </c>
      <c r="F1897" t="s">
        <v>84</v>
      </c>
      <c r="G1897">
        <v>59.8</v>
      </c>
      <c r="H1897">
        <v>9</v>
      </c>
      <c r="I1897">
        <f>EmpresaUsa[[#This Row],[PRECIO]]*EmpresaUsa[[#This Row],[CANTIDADSOLICITADA]]</f>
        <v>538.19999999999993</v>
      </c>
      <c r="J1897" t="s">
        <v>196</v>
      </c>
      <c r="K1897" t="s">
        <v>203</v>
      </c>
    </row>
    <row r="1898" spans="1:11" x14ac:dyDescent="0.35">
      <c r="A1898">
        <v>10983</v>
      </c>
      <c r="B1898" t="s">
        <v>73</v>
      </c>
      <c r="C1898" s="1">
        <v>35881</v>
      </c>
      <c r="D1898" t="s">
        <v>137</v>
      </c>
      <c r="E1898" t="s">
        <v>22</v>
      </c>
      <c r="F1898" t="s">
        <v>91</v>
      </c>
      <c r="G1898">
        <v>7.8</v>
      </c>
      <c r="H1898">
        <v>84</v>
      </c>
      <c r="I1898">
        <f>EmpresaUsa[[#This Row],[PRECIO]]*EmpresaUsa[[#This Row],[CANTIDADSOLICITADA]]</f>
        <v>655.19999999999993</v>
      </c>
      <c r="J1898" t="s">
        <v>204</v>
      </c>
      <c r="K1898" t="s">
        <v>205</v>
      </c>
    </row>
    <row r="1899" spans="1:11" x14ac:dyDescent="0.35">
      <c r="A1899">
        <v>10983</v>
      </c>
      <c r="B1899" t="s">
        <v>73</v>
      </c>
      <c r="C1899" s="1">
        <v>35881</v>
      </c>
      <c r="D1899" t="s">
        <v>137</v>
      </c>
      <c r="E1899" t="s">
        <v>12</v>
      </c>
      <c r="F1899" t="s">
        <v>29</v>
      </c>
      <c r="G1899">
        <v>25.35</v>
      </c>
      <c r="H1899">
        <v>15</v>
      </c>
      <c r="I1899">
        <f>EmpresaUsa[[#This Row],[PRECIO]]*EmpresaUsa[[#This Row],[CANTIDADSOLICITADA]]</f>
        <v>380.25</v>
      </c>
      <c r="J1899" t="s">
        <v>196</v>
      </c>
      <c r="K1899" t="s">
        <v>206</v>
      </c>
    </row>
    <row r="1900" spans="1:11" x14ac:dyDescent="0.35">
      <c r="A1900">
        <v>10984</v>
      </c>
      <c r="B1900" t="s">
        <v>55</v>
      </c>
      <c r="C1900" s="1">
        <v>35884</v>
      </c>
      <c r="D1900" t="s">
        <v>137</v>
      </c>
      <c r="E1900" t="s">
        <v>31</v>
      </c>
      <c r="F1900" t="s">
        <v>47</v>
      </c>
      <c r="G1900">
        <v>22.684999999999999</v>
      </c>
      <c r="H1900">
        <v>55</v>
      </c>
      <c r="I1900">
        <f>EmpresaUsa[[#This Row],[PRECIO]]*EmpresaUsa[[#This Row],[CANTIDADSOLICITADA]]</f>
        <v>1247.675</v>
      </c>
      <c r="J1900" t="s">
        <v>196</v>
      </c>
      <c r="K1900" t="s">
        <v>207</v>
      </c>
    </row>
    <row r="1901" spans="1:11" x14ac:dyDescent="0.35">
      <c r="A1901">
        <v>10984</v>
      </c>
      <c r="B1901" t="s">
        <v>55</v>
      </c>
      <c r="C1901" s="1">
        <v>35884</v>
      </c>
      <c r="D1901" t="s">
        <v>137</v>
      </c>
      <c r="E1901" t="s">
        <v>36</v>
      </c>
      <c r="F1901" t="s">
        <v>40</v>
      </c>
      <c r="G1901">
        <v>5.85</v>
      </c>
      <c r="H1901">
        <v>20</v>
      </c>
      <c r="I1901">
        <f>EmpresaUsa[[#This Row],[PRECIO]]*EmpresaUsa[[#This Row],[CANTIDADSOLICITADA]]</f>
        <v>117</v>
      </c>
      <c r="J1901" t="s">
        <v>201</v>
      </c>
      <c r="K1901" t="s">
        <v>208</v>
      </c>
    </row>
    <row r="1902" spans="1:11" x14ac:dyDescent="0.35">
      <c r="A1902">
        <v>10984</v>
      </c>
      <c r="B1902" t="s">
        <v>55</v>
      </c>
      <c r="C1902" s="1">
        <v>35884</v>
      </c>
      <c r="D1902" t="s">
        <v>137</v>
      </c>
      <c r="E1902" t="s">
        <v>22</v>
      </c>
      <c r="F1902" t="s">
        <v>48</v>
      </c>
      <c r="G1902">
        <v>24.7</v>
      </c>
      <c r="H1902">
        <v>40</v>
      </c>
      <c r="I1902">
        <f>EmpresaUsa[[#This Row],[PRECIO]]*EmpresaUsa[[#This Row],[CANTIDADSOLICITADA]]</f>
        <v>988</v>
      </c>
      <c r="J1902" t="s">
        <v>209</v>
      </c>
      <c r="K1902" t="s">
        <v>210</v>
      </c>
    </row>
    <row r="1903" spans="1:11" x14ac:dyDescent="0.35">
      <c r="A1903">
        <v>10985</v>
      </c>
      <c r="B1903" t="s">
        <v>73</v>
      </c>
      <c r="C1903" s="1">
        <v>35884</v>
      </c>
      <c r="D1903" t="s">
        <v>120</v>
      </c>
      <c r="E1903" t="s">
        <v>31</v>
      </c>
      <c r="F1903" t="s">
        <v>47</v>
      </c>
      <c r="G1903">
        <v>22.684999999999999</v>
      </c>
      <c r="H1903">
        <v>36</v>
      </c>
      <c r="I1903">
        <f>EmpresaUsa[[#This Row],[PRECIO]]*EmpresaUsa[[#This Row],[CANTIDADSOLICITADA]]</f>
        <v>816.66</v>
      </c>
      <c r="J1903" t="s">
        <v>204</v>
      </c>
      <c r="K1903" t="s">
        <v>211</v>
      </c>
    </row>
    <row r="1904" spans="1:11" x14ac:dyDescent="0.35">
      <c r="A1904">
        <v>10985</v>
      </c>
      <c r="B1904" t="s">
        <v>73</v>
      </c>
      <c r="C1904" s="1">
        <v>35884</v>
      </c>
      <c r="D1904" t="s">
        <v>120</v>
      </c>
      <c r="E1904" t="s">
        <v>22</v>
      </c>
      <c r="F1904" t="s">
        <v>118</v>
      </c>
      <c r="G1904">
        <v>81.25</v>
      </c>
      <c r="H1904">
        <v>8</v>
      </c>
      <c r="I1904">
        <f>EmpresaUsa[[#This Row],[PRECIO]]*EmpresaUsa[[#This Row],[CANTIDADSOLICITADA]]</f>
        <v>650</v>
      </c>
      <c r="J1904" t="s">
        <v>204</v>
      </c>
      <c r="K1904" t="s">
        <v>212</v>
      </c>
    </row>
    <row r="1905" spans="1:11" x14ac:dyDescent="0.35">
      <c r="A1905">
        <v>10985</v>
      </c>
      <c r="B1905" t="s">
        <v>73</v>
      </c>
      <c r="C1905" s="1">
        <v>35884</v>
      </c>
      <c r="D1905" t="s">
        <v>120</v>
      </c>
      <c r="E1905" t="s">
        <v>10</v>
      </c>
      <c r="F1905" t="s">
        <v>58</v>
      </c>
      <c r="G1905">
        <v>41.6</v>
      </c>
      <c r="H1905">
        <v>35</v>
      </c>
      <c r="I1905">
        <f>EmpresaUsa[[#This Row],[PRECIO]]*EmpresaUsa[[#This Row],[CANTIDADSOLICITADA]]</f>
        <v>1456</v>
      </c>
      <c r="J1905" t="s">
        <v>196</v>
      </c>
      <c r="K1905" t="s">
        <v>213</v>
      </c>
    </row>
    <row r="1906" spans="1:11" x14ac:dyDescent="0.35">
      <c r="A1906">
        <v>10986</v>
      </c>
      <c r="B1906" t="s">
        <v>67</v>
      </c>
      <c r="C1906" s="1">
        <v>35884</v>
      </c>
      <c r="D1906" t="s">
        <v>169</v>
      </c>
      <c r="E1906" t="s">
        <v>10</v>
      </c>
      <c r="F1906" t="s">
        <v>11</v>
      </c>
      <c r="G1906">
        <v>27.3</v>
      </c>
      <c r="H1906">
        <v>30</v>
      </c>
      <c r="I1906">
        <f>EmpresaUsa[[#This Row],[PRECIO]]*EmpresaUsa[[#This Row],[CANTIDADSOLICITADA]]</f>
        <v>819</v>
      </c>
      <c r="J1906" t="s">
        <v>201</v>
      </c>
      <c r="K1906" t="s">
        <v>214</v>
      </c>
    </row>
    <row r="1907" spans="1:11" x14ac:dyDescent="0.35">
      <c r="A1907">
        <v>10986</v>
      </c>
      <c r="B1907" t="s">
        <v>67</v>
      </c>
      <c r="C1907" s="1">
        <v>35884</v>
      </c>
      <c r="D1907" t="s">
        <v>169</v>
      </c>
      <c r="E1907" t="s">
        <v>31</v>
      </c>
      <c r="F1907" t="s">
        <v>32</v>
      </c>
      <c r="G1907">
        <v>105.3</v>
      </c>
      <c r="H1907">
        <v>15</v>
      </c>
      <c r="I1907">
        <f>EmpresaUsa[[#This Row],[PRECIO]]*EmpresaUsa[[#This Row],[CANTIDADSOLICITADA]]</f>
        <v>1579.5</v>
      </c>
      <c r="J1907" t="s">
        <v>201</v>
      </c>
      <c r="K1907" t="s">
        <v>215</v>
      </c>
    </row>
    <row r="1908" spans="1:11" x14ac:dyDescent="0.35">
      <c r="A1908">
        <v>10986</v>
      </c>
      <c r="B1908" t="s">
        <v>67</v>
      </c>
      <c r="C1908" s="1">
        <v>35884</v>
      </c>
      <c r="D1908" t="s">
        <v>169</v>
      </c>
      <c r="E1908" t="s">
        <v>36</v>
      </c>
      <c r="F1908" t="s">
        <v>80</v>
      </c>
      <c r="G1908">
        <v>23.4</v>
      </c>
      <c r="H1908">
        <v>10</v>
      </c>
      <c r="I1908">
        <f>EmpresaUsa[[#This Row],[PRECIO]]*EmpresaUsa[[#This Row],[CANTIDADSOLICITADA]]</f>
        <v>234</v>
      </c>
      <c r="J1908" t="s">
        <v>194</v>
      </c>
      <c r="K1908" t="s">
        <v>216</v>
      </c>
    </row>
    <row r="1909" spans="1:11" x14ac:dyDescent="0.35">
      <c r="A1909">
        <v>10986</v>
      </c>
      <c r="B1909" t="s">
        <v>67</v>
      </c>
      <c r="C1909" s="1">
        <v>35884</v>
      </c>
      <c r="D1909" t="s">
        <v>169</v>
      </c>
      <c r="E1909" t="s">
        <v>24</v>
      </c>
      <c r="F1909" t="s">
        <v>52</v>
      </c>
      <c r="G1909">
        <v>16.899999999999999</v>
      </c>
      <c r="H1909">
        <v>15</v>
      </c>
      <c r="I1909">
        <f>EmpresaUsa[[#This Row],[PRECIO]]*EmpresaUsa[[#This Row],[CANTIDADSOLICITADA]]</f>
        <v>253.49999999999997</v>
      </c>
      <c r="J1909" t="s">
        <v>199</v>
      </c>
      <c r="K1909" t="s">
        <v>217</v>
      </c>
    </row>
    <row r="1910" spans="1:11" x14ac:dyDescent="0.35">
      <c r="A1910">
        <v>10987</v>
      </c>
      <c r="B1910" t="s">
        <v>67</v>
      </c>
      <c r="C1910" s="1">
        <v>35885</v>
      </c>
      <c r="D1910" t="s">
        <v>156</v>
      </c>
      <c r="E1910" t="s">
        <v>17</v>
      </c>
      <c r="F1910" t="s">
        <v>69</v>
      </c>
      <c r="G1910">
        <v>39</v>
      </c>
      <c r="H1910">
        <v>60</v>
      </c>
      <c r="I1910">
        <f>EmpresaUsa[[#This Row],[PRECIO]]*EmpresaUsa[[#This Row],[CANTIDADSOLICITADA]]</f>
        <v>2340</v>
      </c>
      <c r="J1910" t="s">
        <v>194</v>
      </c>
      <c r="K1910" t="s">
        <v>218</v>
      </c>
    </row>
    <row r="1911" spans="1:11" x14ac:dyDescent="0.35">
      <c r="A1911">
        <v>10987</v>
      </c>
      <c r="B1911" t="s">
        <v>67</v>
      </c>
      <c r="C1911" s="1">
        <v>35885</v>
      </c>
      <c r="D1911" t="s">
        <v>156</v>
      </c>
      <c r="E1911" t="s">
        <v>36</v>
      </c>
      <c r="F1911" t="s">
        <v>84</v>
      </c>
      <c r="G1911">
        <v>59.8</v>
      </c>
      <c r="H1911">
        <v>6</v>
      </c>
      <c r="I1911">
        <f>EmpresaUsa[[#This Row],[PRECIO]]*EmpresaUsa[[#This Row],[CANTIDADSOLICITADA]]</f>
        <v>358.79999999999995</v>
      </c>
      <c r="J1911" t="s">
        <v>196</v>
      </c>
      <c r="K1911" t="s">
        <v>219</v>
      </c>
    </row>
    <row r="1912" spans="1:11" x14ac:dyDescent="0.35">
      <c r="A1912">
        <v>10987</v>
      </c>
      <c r="B1912" t="s">
        <v>67</v>
      </c>
      <c r="C1912" s="1">
        <v>35885</v>
      </c>
      <c r="D1912" t="s">
        <v>156</v>
      </c>
      <c r="E1912" t="s">
        <v>10</v>
      </c>
      <c r="F1912" t="s">
        <v>14</v>
      </c>
      <c r="G1912">
        <v>45.24</v>
      </c>
      <c r="H1912">
        <v>20</v>
      </c>
      <c r="I1912">
        <f>EmpresaUsa[[#This Row],[PRECIO]]*EmpresaUsa[[#This Row],[CANTIDADSOLICITADA]]</f>
        <v>904.80000000000007</v>
      </c>
      <c r="J1912" t="s">
        <v>196</v>
      </c>
      <c r="K1912" t="s">
        <v>220</v>
      </c>
    </row>
    <row r="1913" spans="1:11" x14ac:dyDescent="0.35">
      <c r="A1913">
        <v>10988</v>
      </c>
      <c r="B1913" t="s">
        <v>26</v>
      </c>
      <c r="C1913" s="1">
        <v>35885</v>
      </c>
      <c r="D1913" t="s">
        <v>68</v>
      </c>
      <c r="E1913" t="s">
        <v>17</v>
      </c>
      <c r="F1913" t="s">
        <v>69</v>
      </c>
      <c r="G1913">
        <v>39</v>
      </c>
      <c r="H1913">
        <v>60</v>
      </c>
      <c r="I1913">
        <f>EmpresaUsa[[#This Row],[PRECIO]]*EmpresaUsa[[#This Row],[CANTIDADSOLICITADA]]</f>
        <v>2340</v>
      </c>
      <c r="J1913" t="s">
        <v>199</v>
      </c>
      <c r="K1913" t="s">
        <v>221</v>
      </c>
    </row>
    <row r="1914" spans="1:11" x14ac:dyDescent="0.35">
      <c r="A1914">
        <v>10988</v>
      </c>
      <c r="B1914" t="s">
        <v>26</v>
      </c>
      <c r="C1914" s="1">
        <v>35885</v>
      </c>
      <c r="D1914" t="s">
        <v>68</v>
      </c>
      <c r="E1914" t="s">
        <v>31</v>
      </c>
      <c r="F1914" t="s">
        <v>63</v>
      </c>
      <c r="G1914">
        <v>64.09</v>
      </c>
      <c r="H1914">
        <v>40</v>
      </c>
      <c r="I1914">
        <f>EmpresaUsa[[#This Row],[PRECIO]]*EmpresaUsa[[#This Row],[CANTIDADSOLICITADA]]</f>
        <v>2563.6000000000004</v>
      </c>
      <c r="J1914" t="s">
        <v>196</v>
      </c>
      <c r="K1914" t="s">
        <v>222</v>
      </c>
    </row>
    <row r="1915" spans="1:11" x14ac:dyDescent="0.35">
      <c r="A1915">
        <v>10989</v>
      </c>
      <c r="B1915" t="s">
        <v>73</v>
      </c>
      <c r="C1915" s="1">
        <v>35885</v>
      </c>
      <c r="D1915" t="s">
        <v>65</v>
      </c>
      <c r="E1915" t="s">
        <v>24</v>
      </c>
      <c r="F1915" t="s">
        <v>128</v>
      </c>
      <c r="G1915">
        <v>32.5</v>
      </c>
      <c r="H1915">
        <v>40</v>
      </c>
      <c r="I1915">
        <f>EmpresaUsa[[#This Row],[PRECIO]]*EmpresaUsa[[#This Row],[CANTIDADSOLICITADA]]</f>
        <v>1300</v>
      </c>
      <c r="J1915" t="s">
        <v>209</v>
      </c>
      <c r="K1915" t="s">
        <v>223</v>
      </c>
    </row>
    <row r="1916" spans="1:11" x14ac:dyDescent="0.35">
      <c r="A1916">
        <v>10989</v>
      </c>
      <c r="B1916" t="s">
        <v>73</v>
      </c>
      <c r="C1916" s="1">
        <v>35885</v>
      </c>
      <c r="D1916" t="s">
        <v>65</v>
      </c>
      <c r="E1916" t="s">
        <v>10</v>
      </c>
      <c r="F1916" t="s">
        <v>11</v>
      </c>
      <c r="G1916">
        <v>27.3</v>
      </c>
      <c r="H1916">
        <v>15</v>
      </c>
      <c r="I1916">
        <f>EmpresaUsa[[#This Row],[PRECIO]]*EmpresaUsa[[#This Row],[CANTIDADSOLICITADA]]</f>
        <v>409.5</v>
      </c>
      <c r="J1916" t="s">
        <v>201</v>
      </c>
      <c r="K1916" t="s">
        <v>224</v>
      </c>
    </row>
    <row r="1917" spans="1:11" x14ac:dyDescent="0.35">
      <c r="A1917">
        <v>10989</v>
      </c>
      <c r="B1917" t="s">
        <v>73</v>
      </c>
      <c r="C1917" s="1">
        <v>35885</v>
      </c>
      <c r="D1917" t="s">
        <v>65</v>
      </c>
      <c r="E1917" t="s">
        <v>22</v>
      </c>
      <c r="F1917" t="s">
        <v>23</v>
      </c>
      <c r="G1917">
        <v>12.545</v>
      </c>
      <c r="H1917">
        <v>4</v>
      </c>
      <c r="I1917">
        <f>EmpresaUsa[[#This Row],[PRECIO]]*EmpresaUsa[[#This Row],[CANTIDADSOLICITADA]]</f>
        <v>50.18</v>
      </c>
      <c r="J1917" t="s">
        <v>199</v>
      </c>
      <c r="K1917" t="s">
        <v>225</v>
      </c>
    </row>
    <row r="1918" spans="1:11" x14ac:dyDescent="0.35">
      <c r="A1918">
        <v>10990</v>
      </c>
      <c r="B1918" t="s">
        <v>73</v>
      </c>
      <c r="C1918" s="1">
        <v>35886</v>
      </c>
      <c r="D1918" t="s">
        <v>56</v>
      </c>
      <c r="E1918" t="s">
        <v>31</v>
      </c>
      <c r="F1918" t="s">
        <v>60</v>
      </c>
      <c r="G1918">
        <v>13</v>
      </c>
      <c r="H1918">
        <v>65</v>
      </c>
      <c r="I1918">
        <f>EmpresaUsa[[#This Row],[PRECIO]]*EmpresaUsa[[#This Row],[CANTIDADSOLICITADA]]</f>
        <v>845</v>
      </c>
      <c r="J1918" t="s">
        <v>194</v>
      </c>
      <c r="K1918" t="s">
        <v>226</v>
      </c>
    </row>
    <row r="1919" spans="1:11" x14ac:dyDescent="0.35">
      <c r="A1919">
        <v>10990</v>
      </c>
      <c r="B1919" t="s">
        <v>73</v>
      </c>
      <c r="C1919" s="1">
        <v>35886</v>
      </c>
      <c r="D1919" t="s">
        <v>56</v>
      </c>
      <c r="E1919" t="s">
        <v>36</v>
      </c>
      <c r="F1919" t="s">
        <v>107</v>
      </c>
      <c r="G1919">
        <v>18.2</v>
      </c>
      <c r="H1919">
        <v>60</v>
      </c>
      <c r="I1919">
        <f>EmpresaUsa[[#This Row],[PRECIO]]*EmpresaUsa[[#This Row],[CANTIDADSOLICITADA]]</f>
        <v>1092</v>
      </c>
      <c r="J1919" t="s">
        <v>194</v>
      </c>
      <c r="K1919" t="s">
        <v>195</v>
      </c>
    </row>
    <row r="1920" spans="1:11" x14ac:dyDescent="0.35">
      <c r="A1920">
        <v>10990</v>
      </c>
      <c r="B1920" t="s">
        <v>73</v>
      </c>
      <c r="C1920" s="1">
        <v>35886</v>
      </c>
      <c r="D1920" t="s">
        <v>56</v>
      </c>
      <c r="E1920" t="s">
        <v>41</v>
      </c>
      <c r="F1920" t="s">
        <v>42</v>
      </c>
      <c r="G1920">
        <v>31.2</v>
      </c>
      <c r="H1920">
        <v>65</v>
      </c>
      <c r="I1920">
        <f>EmpresaUsa[[#This Row],[PRECIO]]*EmpresaUsa[[#This Row],[CANTIDADSOLICITADA]]</f>
        <v>2028</v>
      </c>
      <c r="J1920" t="s">
        <v>196</v>
      </c>
      <c r="K1920" t="s">
        <v>197</v>
      </c>
    </row>
    <row r="1921" spans="1:11" x14ac:dyDescent="0.35">
      <c r="A1921">
        <v>10990</v>
      </c>
      <c r="B1921" t="s">
        <v>73</v>
      </c>
      <c r="C1921" s="1">
        <v>35886</v>
      </c>
      <c r="D1921" t="s">
        <v>56</v>
      </c>
      <c r="E1921" t="s">
        <v>24</v>
      </c>
      <c r="F1921" t="s">
        <v>170</v>
      </c>
      <c r="G1921">
        <v>37.049999999999997</v>
      </c>
      <c r="H1921">
        <v>66</v>
      </c>
      <c r="I1921">
        <f>EmpresaUsa[[#This Row],[PRECIO]]*EmpresaUsa[[#This Row],[CANTIDADSOLICITADA]]</f>
        <v>2445.2999999999997</v>
      </c>
      <c r="J1921" t="s">
        <v>196</v>
      </c>
      <c r="K1921" t="s">
        <v>198</v>
      </c>
    </row>
    <row r="1922" spans="1:11" x14ac:dyDescent="0.35">
      <c r="A1922">
        <v>10991</v>
      </c>
      <c r="B1922" t="s">
        <v>55</v>
      </c>
      <c r="C1922" s="1">
        <v>35886</v>
      </c>
      <c r="D1922" t="s">
        <v>86</v>
      </c>
      <c r="E1922" t="s">
        <v>36</v>
      </c>
      <c r="F1922" t="s">
        <v>46</v>
      </c>
      <c r="G1922">
        <v>24.7</v>
      </c>
      <c r="H1922">
        <v>50</v>
      </c>
      <c r="I1922">
        <f>EmpresaUsa[[#This Row],[PRECIO]]*EmpresaUsa[[#This Row],[CANTIDADSOLICITADA]]</f>
        <v>1235</v>
      </c>
      <c r="J1922" t="s">
        <v>199</v>
      </c>
      <c r="K1922" t="s">
        <v>200</v>
      </c>
    </row>
    <row r="1923" spans="1:11" x14ac:dyDescent="0.35">
      <c r="A1923">
        <v>10991</v>
      </c>
      <c r="B1923" t="s">
        <v>55</v>
      </c>
      <c r="C1923" s="1">
        <v>35886</v>
      </c>
      <c r="D1923" t="s">
        <v>86</v>
      </c>
      <c r="E1923" t="s">
        <v>36</v>
      </c>
      <c r="F1923" t="s">
        <v>64</v>
      </c>
      <c r="G1923">
        <v>19.5</v>
      </c>
      <c r="H1923">
        <v>20</v>
      </c>
      <c r="I1923">
        <f>EmpresaUsa[[#This Row],[PRECIO]]*EmpresaUsa[[#This Row],[CANTIDADSOLICITADA]]</f>
        <v>390</v>
      </c>
      <c r="J1923" t="s">
        <v>201</v>
      </c>
      <c r="K1923" t="s">
        <v>202</v>
      </c>
    </row>
    <row r="1924" spans="1:11" x14ac:dyDescent="0.35">
      <c r="A1924">
        <v>10991</v>
      </c>
      <c r="B1924" t="s">
        <v>55</v>
      </c>
      <c r="C1924" s="1">
        <v>35886</v>
      </c>
      <c r="D1924" t="s">
        <v>86</v>
      </c>
      <c r="E1924" t="s">
        <v>36</v>
      </c>
      <c r="F1924" t="s">
        <v>80</v>
      </c>
      <c r="G1924">
        <v>23.4</v>
      </c>
      <c r="H1924">
        <v>90</v>
      </c>
      <c r="I1924">
        <f>EmpresaUsa[[#This Row],[PRECIO]]*EmpresaUsa[[#This Row],[CANTIDADSOLICITADA]]</f>
        <v>2106</v>
      </c>
      <c r="J1924" t="s">
        <v>196</v>
      </c>
      <c r="K1924" t="s">
        <v>203</v>
      </c>
    </row>
    <row r="1925" spans="1:11" x14ac:dyDescent="0.35">
      <c r="A1925">
        <v>10992</v>
      </c>
      <c r="B1925" t="s">
        <v>55</v>
      </c>
      <c r="C1925" s="1">
        <v>35886</v>
      </c>
      <c r="D1925" t="s">
        <v>129</v>
      </c>
      <c r="E1925" t="s">
        <v>10</v>
      </c>
      <c r="F1925" t="s">
        <v>14</v>
      </c>
      <c r="G1925">
        <v>45.24</v>
      </c>
      <c r="H1925">
        <v>2</v>
      </c>
      <c r="I1925">
        <f>EmpresaUsa[[#This Row],[PRECIO]]*EmpresaUsa[[#This Row],[CANTIDADSOLICITADA]]</f>
        <v>90.48</v>
      </c>
      <c r="J1925" t="s">
        <v>204</v>
      </c>
      <c r="K1925" t="s">
        <v>205</v>
      </c>
    </row>
    <row r="1926" spans="1:11" x14ac:dyDescent="0.35">
      <c r="A1926">
        <v>10993</v>
      </c>
      <c r="B1926" t="s">
        <v>112</v>
      </c>
      <c r="C1926" s="1">
        <v>35886</v>
      </c>
      <c r="D1926" t="s">
        <v>72</v>
      </c>
      <c r="E1926" t="s">
        <v>41</v>
      </c>
      <c r="F1926" t="s">
        <v>82</v>
      </c>
      <c r="G1926">
        <v>160.92699999999999</v>
      </c>
      <c r="H1926">
        <v>50</v>
      </c>
      <c r="I1926">
        <f>EmpresaUsa[[#This Row],[PRECIO]]*EmpresaUsa[[#This Row],[CANTIDADSOLICITADA]]</f>
        <v>8046.3499999999995</v>
      </c>
      <c r="J1926" t="s">
        <v>196</v>
      </c>
      <c r="K1926" t="s">
        <v>206</v>
      </c>
    </row>
    <row r="1927" spans="1:11" x14ac:dyDescent="0.35">
      <c r="A1927">
        <v>10993</v>
      </c>
      <c r="B1927" t="s">
        <v>112</v>
      </c>
      <c r="C1927" s="1">
        <v>35886</v>
      </c>
      <c r="D1927" t="s">
        <v>72</v>
      </c>
      <c r="E1927" t="s">
        <v>22</v>
      </c>
      <c r="F1927" t="s">
        <v>23</v>
      </c>
      <c r="G1927">
        <v>12.545</v>
      </c>
      <c r="H1927">
        <v>35</v>
      </c>
      <c r="I1927">
        <f>EmpresaUsa[[#This Row],[PRECIO]]*EmpresaUsa[[#This Row],[CANTIDADSOLICITADA]]</f>
        <v>439.07499999999999</v>
      </c>
      <c r="J1927" t="s">
        <v>196</v>
      </c>
      <c r="K1927" t="s">
        <v>207</v>
      </c>
    </row>
    <row r="1928" spans="1:11" x14ac:dyDescent="0.35">
      <c r="A1928">
        <v>10994</v>
      </c>
      <c r="B1928" t="s">
        <v>73</v>
      </c>
      <c r="C1928" s="1">
        <v>35887</v>
      </c>
      <c r="D1928" t="s">
        <v>159</v>
      </c>
      <c r="E1928" t="s">
        <v>10</v>
      </c>
      <c r="F1928" t="s">
        <v>49</v>
      </c>
      <c r="G1928">
        <v>71.5</v>
      </c>
      <c r="H1928">
        <v>18</v>
      </c>
      <c r="I1928">
        <f>EmpresaUsa[[#This Row],[PRECIO]]*EmpresaUsa[[#This Row],[CANTIDADSOLICITADA]]</f>
        <v>1287</v>
      </c>
      <c r="J1928" t="s">
        <v>201</v>
      </c>
      <c r="K1928" t="s">
        <v>208</v>
      </c>
    </row>
    <row r="1929" spans="1:11" x14ac:dyDescent="0.35">
      <c r="A1929">
        <v>10995</v>
      </c>
      <c r="B1929" t="s">
        <v>55</v>
      </c>
      <c r="C1929" s="1">
        <v>35887</v>
      </c>
      <c r="D1929" t="s">
        <v>133</v>
      </c>
      <c r="E1929" t="s">
        <v>17</v>
      </c>
      <c r="F1929" t="s">
        <v>19</v>
      </c>
      <c r="G1929">
        <v>68.900000000000006</v>
      </c>
      <c r="H1929">
        <v>20</v>
      </c>
      <c r="I1929">
        <f>EmpresaUsa[[#This Row],[PRECIO]]*EmpresaUsa[[#This Row],[CANTIDADSOLICITADA]]</f>
        <v>1378</v>
      </c>
      <c r="J1929" t="s">
        <v>209</v>
      </c>
      <c r="K1929" t="s">
        <v>210</v>
      </c>
    </row>
    <row r="1930" spans="1:11" x14ac:dyDescent="0.35">
      <c r="A1930">
        <v>10995</v>
      </c>
      <c r="B1930" t="s">
        <v>55</v>
      </c>
      <c r="C1930" s="1">
        <v>35887</v>
      </c>
      <c r="D1930" t="s">
        <v>133</v>
      </c>
      <c r="E1930" t="s">
        <v>10</v>
      </c>
      <c r="F1930" t="s">
        <v>34</v>
      </c>
      <c r="G1930">
        <v>44.2</v>
      </c>
      <c r="H1930">
        <v>4</v>
      </c>
      <c r="I1930">
        <f>EmpresaUsa[[#This Row],[PRECIO]]*EmpresaUsa[[#This Row],[CANTIDADSOLICITADA]]</f>
        <v>176.8</v>
      </c>
      <c r="J1930" t="s">
        <v>204</v>
      </c>
      <c r="K1930" t="s">
        <v>211</v>
      </c>
    </row>
    <row r="1931" spans="1:11" x14ac:dyDescent="0.35">
      <c r="A1931">
        <v>10996</v>
      </c>
      <c r="B1931" t="s">
        <v>20</v>
      </c>
      <c r="C1931" s="1">
        <v>35887</v>
      </c>
      <c r="D1931" t="s">
        <v>86</v>
      </c>
      <c r="E1931" t="s">
        <v>12</v>
      </c>
      <c r="F1931" t="s">
        <v>13</v>
      </c>
      <c r="G1931">
        <v>18.2</v>
      </c>
      <c r="H1931">
        <v>40</v>
      </c>
      <c r="I1931">
        <f>EmpresaUsa[[#This Row],[PRECIO]]*EmpresaUsa[[#This Row],[CANTIDADSOLICITADA]]</f>
        <v>728</v>
      </c>
      <c r="J1931" t="s">
        <v>204</v>
      </c>
      <c r="K1931" t="s">
        <v>212</v>
      </c>
    </row>
    <row r="1932" spans="1:11" x14ac:dyDescent="0.35">
      <c r="A1932">
        <v>10997</v>
      </c>
      <c r="B1932" t="s">
        <v>67</v>
      </c>
      <c r="C1932" s="1">
        <v>35888</v>
      </c>
      <c r="D1932" t="s">
        <v>102</v>
      </c>
      <c r="E1932" t="s">
        <v>10</v>
      </c>
      <c r="F1932" t="s">
        <v>58</v>
      </c>
      <c r="G1932">
        <v>41.6</v>
      </c>
      <c r="H1932">
        <v>50</v>
      </c>
      <c r="I1932">
        <f>EmpresaUsa[[#This Row],[PRECIO]]*EmpresaUsa[[#This Row],[CANTIDADSOLICITADA]]</f>
        <v>2080</v>
      </c>
      <c r="J1932" t="s">
        <v>196</v>
      </c>
      <c r="K1932" t="s">
        <v>213</v>
      </c>
    </row>
    <row r="1933" spans="1:11" x14ac:dyDescent="0.35">
      <c r="A1933">
        <v>10997</v>
      </c>
      <c r="B1933" t="s">
        <v>67</v>
      </c>
      <c r="C1933" s="1">
        <v>35888</v>
      </c>
      <c r="D1933" t="s">
        <v>102</v>
      </c>
      <c r="E1933" t="s">
        <v>22</v>
      </c>
      <c r="F1933" t="s">
        <v>108</v>
      </c>
      <c r="G1933">
        <v>15.6</v>
      </c>
      <c r="H1933">
        <v>20</v>
      </c>
      <c r="I1933">
        <f>EmpresaUsa[[#This Row],[PRECIO]]*EmpresaUsa[[#This Row],[CANTIDADSOLICITADA]]</f>
        <v>312</v>
      </c>
      <c r="J1933" t="s">
        <v>201</v>
      </c>
      <c r="K1933" t="s">
        <v>214</v>
      </c>
    </row>
    <row r="1934" spans="1:11" x14ac:dyDescent="0.35">
      <c r="A1934">
        <v>10997</v>
      </c>
      <c r="B1934" t="s">
        <v>67</v>
      </c>
      <c r="C1934" s="1">
        <v>35888</v>
      </c>
      <c r="D1934" t="s">
        <v>102</v>
      </c>
      <c r="E1934" t="s">
        <v>12</v>
      </c>
      <c r="F1934" t="s">
        <v>134</v>
      </c>
      <c r="G1934">
        <v>9.1</v>
      </c>
      <c r="H1934">
        <v>20</v>
      </c>
      <c r="I1934">
        <f>EmpresaUsa[[#This Row],[PRECIO]]*EmpresaUsa[[#This Row],[CANTIDADSOLICITADA]]</f>
        <v>182</v>
      </c>
      <c r="J1934" t="s">
        <v>201</v>
      </c>
      <c r="K1934" t="s">
        <v>215</v>
      </c>
    </row>
    <row r="1935" spans="1:11" x14ac:dyDescent="0.35">
      <c r="A1935">
        <v>10998</v>
      </c>
      <c r="B1935" t="s">
        <v>67</v>
      </c>
      <c r="C1935" s="1">
        <v>35888</v>
      </c>
      <c r="D1935" t="s">
        <v>161</v>
      </c>
      <c r="E1935" t="s">
        <v>36</v>
      </c>
      <c r="F1935" t="s">
        <v>40</v>
      </c>
      <c r="G1935">
        <v>5.85</v>
      </c>
      <c r="H1935">
        <v>12</v>
      </c>
      <c r="I1935">
        <f>EmpresaUsa[[#This Row],[PRECIO]]*EmpresaUsa[[#This Row],[CANTIDADSOLICITADA]]</f>
        <v>70.199999999999989</v>
      </c>
      <c r="J1935" t="s">
        <v>194</v>
      </c>
      <c r="K1935" t="s">
        <v>216</v>
      </c>
    </row>
    <row r="1936" spans="1:11" x14ac:dyDescent="0.35">
      <c r="A1936">
        <v>10998</v>
      </c>
      <c r="B1936" t="s">
        <v>67</v>
      </c>
      <c r="C1936" s="1">
        <v>35888</v>
      </c>
      <c r="D1936" t="s">
        <v>161</v>
      </c>
      <c r="E1936" t="s">
        <v>24</v>
      </c>
      <c r="F1936" t="s">
        <v>170</v>
      </c>
      <c r="G1936">
        <v>37.049999999999997</v>
      </c>
      <c r="H1936">
        <v>7</v>
      </c>
      <c r="I1936">
        <f>EmpresaUsa[[#This Row],[PRECIO]]*EmpresaUsa[[#This Row],[CANTIDADSOLICITADA]]</f>
        <v>259.34999999999997</v>
      </c>
      <c r="J1936" t="s">
        <v>199</v>
      </c>
      <c r="K1936" t="s">
        <v>217</v>
      </c>
    </row>
    <row r="1937" spans="1:11" x14ac:dyDescent="0.35">
      <c r="A1937">
        <v>10998</v>
      </c>
      <c r="B1937" t="s">
        <v>67</v>
      </c>
      <c r="C1937" s="1">
        <v>35888</v>
      </c>
      <c r="D1937" t="s">
        <v>161</v>
      </c>
      <c r="E1937" t="s">
        <v>17</v>
      </c>
      <c r="F1937" t="s">
        <v>43</v>
      </c>
      <c r="G1937">
        <v>13</v>
      </c>
      <c r="H1937">
        <v>20</v>
      </c>
      <c r="I1937">
        <f>EmpresaUsa[[#This Row],[PRECIO]]*EmpresaUsa[[#This Row],[CANTIDADSOLICITADA]]</f>
        <v>260</v>
      </c>
      <c r="J1937" t="s">
        <v>194</v>
      </c>
      <c r="K1937" t="s">
        <v>218</v>
      </c>
    </row>
    <row r="1938" spans="1:11" x14ac:dyDescent="0.35">
      <c r="A1938">
        <v>10998</v>
      </c>
      <c r="B1938" t="s">
        <v>67</v>
      </c>
      <c r="C1938" s="1">
        <v>35888</v>
      </c>
      <c r="D1938" t="s">
        <v>161</v>
      </c>
      <c r="E1938" t="s">
        <v>36</v>
      </c>
      <c r="F1938" t="s">
        <v>99</v>
      </c>
      <c r="G1938">
        <v>10.074999999999999</v>
      </c>
      <c r="H1938">
        <v>30</v>
      </c>
      <c r="I1938">
        <f>EmpresaUsa[[#This Row],[PRECIO]]*EmpresaUsa[[#This Row],[CANTIDADSOLICITADA]]</f>
        <v>302.25</v>
      </c>
      <c r="J1938" t="s">
        <v>196</v>
      </c>
      <c r="K1938" t="s">
        <v>219</v>
      </c>
    </row>
    <row r="1939" spans="1:11" x14ac:dyDescent="0.35">
      <c r="A1939">
        <v>10999</v>
      </c>
      <c r="B1939" t="s">
        <v>15</v>
      </c>
      <c r="C1939" s="1">
        <v>35888</v>
      </c>
      <c r="D1939" t="s">
        <v>62</v>
      </c>
      <c r="E1939" t="s">
        <v>22</v>
      </c>
      <c r="F1939" t="s">
        <v>23</v>
      </c>
      <c r="G1939">
        <v>12.545</v>
      </c>
      <c r="H1939">
        <v>20</v>
      </c>
      <c r="I1939">
        <f>EmpresaUsa[[#This Row],[PRECIO]]*EmpresaUsa[[#This Row],[CANTIDADSOLICITADA]]</f>
        <v>250.9</v>
      </c>
      <c r="J1939" t="s">
        <v>196</v>
      </c>
      <c r="K1939" t="s">
        <v>220</v>
      </c>
    </row>
    <row r="1940" spans="1:11" x14ac:dyDescent="0.35">
      <c r="A1940">
        <v>10999</v>
      </c>
      <c r="B1940" t="s">
        <v>15</v>
      </c>
      <c r="C1940" s="1">
        <v>35888</v>
      </c>
      <c r="D1940" t="s">
        <v>62</v>
      </c>
      <c r="E1940" t="s">
        <v>17</v>
      </c>
      <c r="F1940" t="s">
        <v>19</v>
      </c>
      <c r="G1940">
        <v>68.900000000000006</v>
      </c>
      <c r="H1940">
        <v>15</v>
      </c>
      <c r="I1940">
        <f>EmpresaUsa[[#This Row],[PRECIO]]*EmpresaUsa[[#This Row],[CANTIDADSOLICITADA]]</f>
        <v>1033.5</v>
      </c>
      <c r="J1940" t="s">
        <v>199</v>
      </c>
      <c r="K1940" t="s">
        <v>221</v>
      </c>
    </row>
    <row r="1941" spans="1:11" x14ac:dyDescent="0.35">
      <c r="A1941">
        <v>10999</v>
      </c>
      <c r="B1941" t="s">
        <v>15</v>
      </c>
      <c r="C1941" s="1">
        <v>35888</v>
      </c>
      <c r="D1941" t="s">
        <v>62</v>
      </c>
      <c r="E1941" t="s">
        <v>24</v>
      </c>
      <c r="F1941" t="s">
        <v>52</v>
      </c>
      <c r="G1941">
        <v>16.899999999999999</v>
      </c>
      <c r="H1941">
        <v>21</v>
      </c>
      <c r="I1941">
        <f>EmpresaUsa[[#This Row],[PRECIO]]*EmpresaUsa[[#This Row],[CANTIDADSOLICITADA]]</f>
        <v>354.9</v>
      </c>
      <c r="J1941" t="s">
        <v>196</v>
      </c>
      <c r="K1941" t="s">
        <v>222</v>
      </c>
    </row>
    <row r="1942" spans="1:11" x14ac:dyDescent="0.35">
      <c r="A1942">
        <v>11000</v>
      </c>
      <c r="B1942" t="s">
        <v>73</v>
      </c>
      <c r="C1942" s="1">
        <v>35891</v>
      </c>
      <c r="D1942" t="s">
        <v>68</v>
      </c>
      <c r="E1942" t="s">
        <v>24</v>
      </c>
      <c r="F1942" t="s">
        <v>127</v>
      </c>
      <c r="G1942">
        <v>28.6</v>
      </c>
      <c r="H1942">
        <v>25</v>
      </c>
      <c r="I1942">
        <f>EmpresaUsa[[#This Row],[PRECIO]]*EmpresaUsa[[#This Row],[CANTIDADSOLICITADA]]</f>
        <v>715</v>
      </c>
      <c r="J1942" t="s">
        <v>209</v>
      </c>
      <c r="K1942" t="s">
        <v>223</v>
      </c>
    </row>
    <row r="1943" spans="1:11" x14ac:dyDescent="0.35">
      <c r="A1943">
        <v>11000</v>
      </c>
      <c r="B1943" t="s">
        <v>73</v>
      </c>
      <c r="C1943" s="1">
        <v>35891</v>
      </c>
      <c r="D1943" t="s">
        <v>68</v>
      </c>
      <c r="E1943" t="s">
        <v>36</v>
      </c>
      <c r="F1943" t="s">
        <v>40</v>
      </c>
      <c r="G1943">
        <v>5.85</v>
      </c>
      <c r="H1943">
        <v>30</v>
      </c>
      <c r="I1943">
        <f>EmpresaUsa[[#This Row],[PRECIO]]*EmpresaUsa[[#This Row],[CANTIDADSOLICITADA]]</f>
        <v>175.5</v>
      </c>
      <c r="J1943" t="s">
        <v>201</v>
      </c>
      <c r="K1943" t="s">
        <v>224</v>
      </c>
    </row>
    <row r="1944" spans="1:11" x14ac:dyDescent="0.35">
      <c r="A1944">
        <v>11000</v>
      </c>
      <c r="B1944" t="s">
        <v>73</v>
      </c>
      <c r="C1944" s="1">
        <v>35891</v>
      </c>
      <c r="D1944" t="s">
        <v>68</v>
      </c>
      <c r="E1944" t="s">
        <v>24</v>
      </c>
      <c r="F1944" t="s">
        <v>52</v>
      </c>
      <c r="G1944">
        <v>16.899999999999999</v>
      </c>
      <c r="H1944">
        <v>30</v>
      </c>
      <c r="I1944">
        <f>EmpresaUsa[[#This Row],[PRECIO]]*EmpresaUsa[[#This Row],[CANTIDADSOLICITADA]]</f>
        <v>506.99999999999994</v>
      </c>
      <c r="J1944" t="s">
        <v>199</v>
      </c>
      <c r="K1944" t="s">
        <v>225</v>
      </c>
    </row>
    <row r="1945" spans="1:11" x14ac:dyDescent="0.35">
      <c r="A1945">
        <v>11001</v>
      </c>
      <c r="B1945" t="s">
        <v>73</v>
      </c>
      <c r="C1945" s="1">
        <v>35891</v>
      </c>
      <c r="D1945" t="s">
        <v>72</v>
      </c>
      <c r="E1945" t="s">
        <v>17</v>
      </c>
      <c r="F1945" t="s">
        <v>69</v>
      </c>
      <c r="G1945">
        <v>39</v>
      </c>
      <c r="H1945">
        <v>60</v>
      </c>
      <c r="I1945">
        <f>EmpresaUsa[[#This Row],[PRECIO]]*EmpresaUsa[[#This Row],[CANTIDADSOLICITADA]]</f>
        <v>2340</v>
      </c>
      <c r="J1945" t="s">
        <v>194</v>
      </c>
      <c r="K1945" t="s">
        <v>226</v>
      </c>
    </row>
    <row r="1946" spans="1:11" x14ac:dyDescent="0.35">
      <c r="A1946">
        <v>11001</v>
      </c>
      <c r="B1946" t="s">
        <v>73</v>
      </c>
      <c r="C1946" s="1">
        <v>35891</v>
      </c>
      <c r="D1946" t="s">
        <v>72</v>
      </c>
      <c r="E1946" t="s">
        <v>12</v>
      </c>
      <c r="F1946" t="s">
        <v>28</v>
      </c>
      <c r="G1946">
        <v>27.3</v>
      </c>
      <c r="H1946">
        <v>25</v>
      </c>
      <c r="I1946">
        <f>EmpresaUsa[[#This Row],[PRECIO]]*EmpresaUsa[[#This Row],[CANTIDADSOLICITADA]]</f>
        <v>682.5</v>
      </c>
      <c r="J1946" t="s">
        <v>194</v>
      </c>
      <c r="K1946" t="s">
        <v>195</v>
      </c>
    </row>
    <row r="1947" spans="1:11" x14ac:dyDescent="0.35">
      <c r="A1947">
        <v>11001</v>
      </c>
      <c r="B1947" t="s">
        <v>73</v>
      </c>
      <c r="C1947" s="1">
        <v>35891</v>
      </c>
      <c r="D1947" t="s">
        <v>72</v>
      </c>
      <c r="E1947" t="s">
        <v>22</v>
      </c>
      <c r="F1947" t="s">
        <v>108</v>
      </c>
      <c r="G1947">
        <v>15.6</v>
      </c>
      <c r="H1947">
        <v>25</v>
      </c>
      <c r="I1947">
        <f>EmpresaUsa[[#This Row],[PRECIO]]*EmpresaUsa[[#This Row],[CANTIDADSOLICITADA]]</f>
        <v>390</v>
      </c>
      <c r="J1947" t="s">
        <v>196</v>
      </c>
      <c r="K1947" t="s">
        <v>197</v>
      </c>
    </row>
    <row r="1948" spans="1:11" x14ac:dyDescent="0.35">
      <c r="A1948">
        <v>11001</v>
      </c>
      <c r="B1948" t="s">
        <v>73</v>
      </c>
      <c r="C1948" s="1">
        <v>35891</v>
      </c>
      <c r="D1948" t="s">
        <v>72</v>
      </c>
      <c r="E1948" t="s">
        <v>41</v>
      </c>
      <c r="F1948" t="s">
        <v>42</v>
      </c>
      <c r="G1948">
        <v>31.2</v>
      </c>
      <c r="H1948">
        <v>6</v>
      </c>
      <c r="I1948">
        <f>EmpresaUsa[[#This Row],[PRECIO]]*EmpresaUsa[[#This Row],[CANTIDADSOLICITADA]]</f>
        <v>187.2</v>
      </c>
      <c r="J1948" t="s">
        <v>196</v>
      </c>
      <c r="K1948" t="s">
        <v>198</v>
      </c>
    </row>
    <row r="1949" spans="1:11" x14ac:dyDescent="0.35">
      <c r="A1949">
        <v>11002</v>
      </c>
      <c r="B1949" t="s">
        <v>20</v>
      </c>
      <c r="C1949" s="1">
        <v>35891</v>
      </c>
      <c r="D1949" t="s">
        <v>137</v>
      </c>
      <c r="E1949" t="s">
        <v>22</v>
      </c>
      <c r="F1949" t="s">
        <v>91</v>
      </c>
      <c r="G1949">
        <v>7.8</v>
      </c>
      <c r="H1949">
        <v>56</v>
      </c>
      <c r="I1949">
        <f>EmpresaUsa[[#This Row],[PRECIO]]*EmpresaUsa[[#This Row],[CANTIDADSOLICITADA]]</f>
        <v>436.8</v>
      </c>
      <c r="J1949" t="s">
        <v>199</v>
      </c>
      <c r="K1949" t="s">
        <v>200</v>
      </c>
    </row>
    <row r="1950" spans="1:11" x14ac:dyDescent="0.35">
      <c r="A1950">
        <v>11002</v>
      </c>
      <c r="B1950" t="s">
        <v>20</v>
      </c>
      <c r="C1950" s="1">
        <v>35891</v>
      </c>
      <c r="D1950" t="s">
        <v>137</v>
      </c>
      <c r="E1950" t="s">
        <v>36</v>
      </c>
      <c r="F1950" t="s">
        <v>66</v>
      </c>
      <c r="G1950">
        <v>23.4</v>
      </c>
      <c r="H1950">
        <v>15</v>
      </c>
      <c r="I1950">
        <f>EmpresaUsa[[#This Row],[PRECIO]]*EmpresaUsa[[#This Row],[CANTIDADSOLICITADA]]</f>
        <v>351</v>
      </c>
      <c r="J1950" t="s">
        <v>201</v>
      </c>
      <c r="K1950" t="s">
        <v>202</v>
      </c>
    </row>
    <row r="1951" spans="1:11" x14ac:dyDescent="0.35">
      <c r="A1951">
        <v>11002</v>
      </c>
      <c r="B1951" t="s">
        <v>20</v>
      </c>
      <c r="C1951" s="1">
        <v>35891</v>
      </c>
      <c r="D1951" t="s">
        <v>137</v>
      </c>
      <c r="E1951" t="s">
        <v>12</v>
      </c>
      <c r="F1951" t="s">
        <v>13</v>
      </c>
      <c r="G1951">
        <v>18.2</v>
      </c>
      <c r="H1951">
        <v>24</v>
      </c>
      <c r="I1951">
        <f>EmpresaUsa[[#This Row],[PRECIO]]*EmpresaUsa[[#This Row],[CANTIDADSOLICITADA]]</f>
        <v>436.79999999999995</v>
      </c>
      <c r="J1951" t="s">
        <v>196</v>
      </c>
      <c r="K1951" t="s">
        <v>203</v>
      </c>
    </row>
    <row r="1952" spans="1:11" x14ac:dyDescent="0.35">
      <c r="A1952">
        <v>11002</v>
      </c>
      <c r="B1952" t="s">
        <v>20</v>
      </c>
      <c r="C1952" s="1">
        <v>35891</v>
      </c>
      <c r="D1952" t="s">
        <v>137</v>
      </c>
      <c r="E1952" t="s">
        <v>41</v>
      </c>
      <c r="F1952" t="s">
        <v>42</v>
      </c>
      <c r="G1952">
        <v>31.2</v>
      </c>
      <c r="H1952">
        <v>40</v>
      </c>
      <c r="I1952">
        <f>EmpresaUsa[[#This Row],[PRECIO]]*EmpresaUsa[[#This Row],[CANTIDADSOLICITADA]]</f>
        <v>1248</v>
      </c>
      <c r="J1952" t="s">
        <v>204</v>
      </c>
      <c r="K1952" t="s">
        <v>205</v>
      </c>
    </row>
    <row r="1953" spans="1:11" x14ac:dyDescent="0.35">
      <c r="A1953">
        <v>11003</v>
      </c>
      <c r="B1953" t="s">
        <v>26</v>
      </c>
      <c r="C1953" s="1">
        <v>35891</v>
      </c>
      <c r="D1953" t="s">
        <v>186</v>
      </c>
      <c r="E1953" t="s">
        <v>36</v>
      </c>
      <c r="F1953" t="s">
        <v>105</v>
      </c>
      <c r="G1953">
        <v>23.4</v>
      </c>
      <c r="H1953">
        <v>4</v>
      </c>
      <c r="I1953">
        <f>EmpresaUsa[[#This Row],[PRECIO]]*EmpresaUsa[[#This Row],[CANTIDADSOLICITADA]]</f>
        <v>93.6</v>
      </c>
      <c r="J1953" t="s">
        <v>196</v>
      </c>
      <c r="K1953" t="s">
        <v>206</v>
      </c>
    </row>
    <row r="1954" spans="1:11" x14ac:dyDescent="0.35">
      <c r="A1954">
        <v>11003</v>
      </c>
      <c r="B1954" t="s">
        <v>26</v>
      </c>
      <c r="C1954" s="1">
        <v>35891</v>
      </c>
      <c r="D1954" t="s">
        <v>186</v>
      </c>
      <c r="E1954" t="s">
        <v>22</v>
      </c>
      <c r="F1954" t="s">
        <v>79</v>
      </c>
      <c r="G1954">
        <v>23.92</v>
      </c>
      <c r="H1954">
        <v>10</v>
      </c>
      <c r="I1954">
        <f>EmpresaUsa[[#This Row],[PRECIO]]*EmpresaUsa[[#This Row],[CANTIDADSOLICITADA]]</f>
        <v>239.20000000000002</v>
      </c>
      <c r="J1954" t="s">
        <v>196</v>
      </c>
      <c r="K1954" t="s">
        <v>207</v>
      </c>
    </row>
    <row r="1955" spans="1:11" x14ac:dyDescent="0.35">
      <c r="A1955">
        <v>11003</v>
      </c>
      <c r="B1955" t="s">
        <v>26</v>
      </c>
      <c r="C1955" s="1">
        <v>35891</v>
      </c>
      <c r="D1955" t="s">
        <v>186</v>
      </c>
      <c r="E1955" t="s">
        <v>12</v>
      </c>
      <c r="F1955" t="s">
        <v>134</v>
      </c>
      <c r="G1955">
        <v>9.1</v>
      </c>
      <c r="H1955">
        <v>10</v>
      </c>
      <c r="I1955">
        <f>EmpresaUsa[[#This Row],[PRECIO]]*EmpresaUsa[[#This Row],[CANTIDADSOLICITADA]]</f>
        <v>91</v>
      </c>
      <c r="J1955" t="s">
        <v>201</v>
      </c>
      <c r="K1955" t="s">
        <v>208</v>
      </c>
    </row>
    <row r="1956" spans="1:11" x14ac:dyDescent="0.35">
      <c r="A1956">
        <v>11004</v>
      </c>
      <c r="B1956" t="s">
        <v>26</v>
      </c>
      <c r="C1956" s="1">
        <v>35892</v>
      </c>
      <c r="D1956" t="s">
        <v>182</v>
      </c>
      <c r="E1956" t="s">
        <v>31</v>
      </c>
      <c r="F1956" t="s">
        <v>141</v>
      </c>
      <c r="G1956">
        <v>40.598999999999997</v>
      </c>
      <c r="H1956">
        <v>6</v>
      </c>
      <c r="I1956">
        <f>EmpresaUsa[[#This Row],[PRECIO]]*EmpresaUsa[[#This Row],[CANTIDADSOLICITADA]]</f>
        <v>243.59399999999999</v>
      </c>
      <c r="J1956" t="s">
        <v>209</v>
      </c>
      <c r="K1956" t="s">
        <v>210</v>
      </c>
    </row>
    <row r="1957" spans="1:11" x14ac:dyDescent="0.35">
      <c r="A1957">
        <v>11004</v>
      </c>
      <c r="B1957" t="s">
        <v>26</v>
      </c>
      <c r="C1957" s="1">
        <v>35892</v>
      </c>
      <c r="D1957" t="s">
        <v>182</v>
      </c>
      <c r="E1957" t="s">
        <v>36</v>
      </c>
      <c r="F1957" t="s">
        <v>80</v>
      </c>
      <c r="G1957">
        <v>23.4</v>
      </c>
      <c r="H1957">
        <v>6</v>
      </c>
      <c r="I1957">
        <f>EmpresaUsa[[#This Row],[PRECIO]]*EmpresaUsa[[#This Row],[CANTIDADSOLICITADA]]</f>
        <v>140.39999999999998</v>
      </c>
      <c r="J1957" t="s">
        <v>204</v>
      </c>
      <c r="K1957" t="s">
        <v>211</v>
      </c>
    </row>
    <row r="1958" spans="1:11" x14ac:dyDescent="0.35">
      <c r="A1958">
        <v>11005</v>
      </c>
      <c r="B1958" t="s">
        <v>73</v>
      </c>
      <c r="C1958" s="1">
        <v>35892</v>
      </c>
      <c r="D1958" t="s">
        <v>185</v>
      </c>
      <c r="E1958" t="s">
        <v>36</v>
      </c>
      <c r="F1958" t="s">
        <v>105</v>
      </c>
      <c r="G1958">
        <v>23.4</v>
      </c>
      <c r="H1958">
        <v>2</v>
      </c>
      <c r="I1958">
        <f>EmpresaUsa[[#This Row],[PRECIO]]*EmpresaUsa[[#This Row],[CANTIDADSOLICITADA]]</f>
        <v>46.8</v>
      </c>
      <c r="J1958" t="s">
        <v>204</v>
      </c>
      <c r="K1958" t="s">
        <v>212</v>
      </c>
    </row>
    <row r="1959" spans="1:11" x14ac:dyDescent="0.35">
      <c r="A1959">
        <v>11005</v>
      </c>
      <c r="B1959" t="s">
        <v>73</v>
      </c>
      <c r="C1959" s="1">
        <v>35892</v>
      </c>
      <c r="D1959" t="s">
        <v>185</v>
      </c>
      <c r="E1959" t="s">
        <v>10</v>
      </c>
      <c r="F1959" t="s">
        <v>49</v>
      </c>
      <c r="G1959">
        <v>71.5</v>
      </c>
      <c r="H1959">
        <v>10</v>
      </c>
      <c r="I1959">
        <f>EmpresaUsa[[#This Row],[PRECIO]]*EmpresaUsa[[#This Row],[CANTIDADSOLICITADA]]</f>
        <v>715</v>
      </c>
      <c r="J1959" t="s">
        <v>196</v>
      </c>
      <c r="K1959" t="s">
        <v>213</v>
      </c>
    </row>
    <row r="1960" spans="1:11" x14ac:dyDescent="0.35">
      <c r="A1960">
        <v>11006</v>
      </c>
      <c r="B1960" t="s">
        <v>26</v>
      </c>
      <c r="C1960" s="1">
        <v>35892</v>
      </c>
      <c r="D1960" t="s">
        <v>181</v>
      </c>
      <c r="E1960" t="s">
        <v>36</v>
      </c>
      <c r="F1960" t="s">
        <v>105</v>
      </c>
      <c r="G1960">
        <v>23.4</v>
      </c>
      <c r="H1960">
        <v>8</v>
      </c>
      <c r="I1960">
        <f>EmpresaUsa[[#This Row],[PRECIO]]*EmpresaUsa[[#This Row],[CANTIDADSOLICITADA]]</f>
        <v>187.2</v>
      </c>
      <c r="J1960" t="s">
        <v>201</v>
      </c>
      <c r="K1960" t="s">
        <v>214</v>
      </c>
    </row>
    <row r="1961" spans="1:11" x14ac:dyDescent="0.35">
      <c r="A1961">
        <v>11006</v>
      </c>
      <c r="B1961" t="s">
        <v>26</v>
      </c>
      <c r="C1961" s="1">
        <v>35892</v>
      </c>
      <c r="D1961" t="s">
        <v>181</v>
      </c>
      <c r="E1961" t="s">
        <v>41</v>
      </c>
      <c r="F1961" t="s">
        <v>82</v>
      </c>
      <c r="G1961">
        <v>160.92699999999999</v>
      </c>
      <c r="H1961">
        <v>2</v>
      </c>
      <c r="I1961">
        <f>EmpresaUsa[[#This Row],[PRECIO]]*EmpresaUsa[[#This Row],[CANTIDADSOLICITADA]]</f>
        <v>321.85399999999998</v>
      </c>
      <c r="J1961" t="s">
        <v>201</v>
      </c>
      <c r="K1961" t="s">
        <v>215</v>
      </c>
    </row>
    <row r="1962" spans="1:11" x14ac:dyDescent="0.35">
      <c r="A1962">
        <v>11007</v>
      </c>
      <c r="B1962" t="s">
        <v>67</v>
      </c>
      <c r="C1962" s="1">
        <v>35893</v>
      </c>
      <c r="D1962" t="s">
        <v>145</v>
      </c>
      <c r="E1962" t="s">
        <v>24</v>
      </c>
      <c r="F1962" t="s">
        <v>148</v>
      </c>
      <c r="G1962">
        <v>52</v>
      </c>
      <c r="H1962">
        <v>30</v>
      </c>
      <c r="I1962">
        <f>EmpresaUsa[[#This Row],[PRECIO]]*EmpresaUsa[[#This Row],[CANTIDADSOLICITADA]]</f>
        <v>1560</v>
      </c>
      <c r="J1962" t="s">
        <v>194</v>
      </c>
      <c r="K1962" t="s">
        <v>216</v>
      </c>
    </row>
    <row r="1963" spans="1:11" x14ac:dyDescent="0.35">
      <c r="A1963">
        <v>11007</v>
      </c>
      <c r="B1963" t="s">
        <v>67</v>
      </c>
      <c r="C1963" s="1">
        <v>35893</v>
      </c>
      <c r="D1963" t="s">
        <v>145</v>
      </c>
      <c r="E1963" t="s">
        <v>41</v>
      </c>
      <c r="F1963" t="s">
        <v>82</v>
      </c>
      <c r="G1963">
        <v>160.92699999999999</v>
      </c>
      <c r="H1963">
        <v>10</v>
      </c>
      <c r="I1963">
        <f>EmpresaUsa[[#This Row],[PRECIO]]*EmpresaUsa[[#This Row],[CANTIDADSOLICITADA]]</f>
        <v>1609.27</v>
      </c>
      <c r="J1963" t="s">
        <v>199</v>
      </c>
      <c r="K1963" t="s">
        <v>217</v>
      </c>
    </row>
    <row r="1964" spans="1:11" x14ac:dyDescent="0.35">
      <c r="A1964">
        <v>11007</v>
      </c>
      <c r="B1964" t="s">
        <v>67</v>
      </c>
      <c r="C1964" s="1">
        <v>35893</v>
      </c>
      <c r="D1964" t="s">
        <v>145</v>
      </c>
      <c r="E1964" t="s">
        <v>12</v>
      </c>
      <c r="F1964" t="s">
        <v>13</v>
      </c>
      <c r="G1964">
        <v>18.2</v>
      </c>
      <c r="H1964">
        <v>14</v>
      </c>
      <c r="I1964">
        <f>EmpresaUsa[[#This Row],[PRECIO]]*EmpresaUsa[[#This Row],[CANTIDADSOLICITADA]]</f>
        <v>254.79999999999998</v>
      </c>
      <c r="J1964" t="s">
        <v>194</v>
      </c>
      <c r="K1964" t="s">
        <v>218</v>
      </c>
    </row>
    <row r="1965" spans="1:11" x14ac:dyDescent="0.35">
      <c r="A1965">
        <v>11008</v>
      </c>
      <c r="B1965" t="s">
        <v>112</v>
      </c>
      <c r="C1965" s="1">
        <v>35893</v>
      </c>
      <c r="D1965" t="s">
        <v>56</v>
      </c>
      <c r="E1965" t="s">
        <v>17</v>
      </c>
      <c r="F1965" t="s">
        <v>93</v>
      </c>
      <c r="G1965">
        <v>59.28</v>
      </c>
      <c r="H1965">
        <v>70</v>
      </c>
      <c r="I1965">
        <f>EmpresaUsa[[#This Row],[PRECIO]]*EmpresaUsa[[#This Row],[CANTIDADSOLICITADA]]</f>
        <v>4149.6000000000004</v>
      </c>
      <c r="J1965" t="s">
        <v>196</v>
      </c>
      <c r="K1965" t="s">
        <v>219</v>
      </c>
    </row>
    <row r="1966" spans="1:11" x14ac:dyDescent="0.35">
      <c r="A1966">
        <v>11008</v>
      </c>
      <c r="B1966" t="s">
        <v>112</v>
      </c>
      <c r="C1966" s="1">
        <v>35893</v>
      </c>
      <c r="D1966" t="s">
        <v>56</v>
      </c>
      <c r="E1966" t="s">
        <v>36</v>
      </c>
      <c r="F1966" t="s">
        <v>107</v>
      </c>
      <c r="G1966">
        <v>18.2</v>
      </c>
      <c r="H1966">
        <v>90</v>
      </c>
      <c r="I1966">
        <f>EmpresaUsa[[#This Row],[PRECIO]]*EmpresaUsa[[#This Row],[CANTIDADSOLICITADA]]</f>
        <v>1638</v>
      </c>
      <c r="J1966" t="s">
        <v>196</v>
      </c>
      <c r="K1966" t="s">
        <v>220</v>
      </c>
    </row>
    <row r="1967" spans="1:11" x14ac:dyDescent="0.35">
      <c r="A1967">
        <v>11008</v>
      </c>
      <c r="B1967" t="s">
        <v>112</v>
      </c>
      <c r="C1967" s="1">
        <v>35893</v>
      </c>
      <c r="D1967" t="s">
        <v>56</v>
      </c>
      <c r="E1967" t="s">
        <v>10</v>
      </c>
      <c r="F1967" t="s">
        <v>88</v>
      </c>
      <c r="G1967">
        <v>27.95</v>
      </c>
      <c r="H1967">
        <v>21</v>
      </c>
      <c r="I1967">
        <f>EmpresaUsa[[#This Row],[PRECIO]]*EmpresaUsa[[#This Row],[CANTIDADSOLICITADA]]</f>
        <v>586.94999999999993</v>
      </c>
      <c r="J1967" t="s">
        <v>199</v>
      </c>
      <c r="K1967" t="s">
        <v>221</v>
      </c>
    </row>
    <row r="1968" spans="1:11" x14ac:dyDescent="0.35">
      <c r="A1968">
        <v>11009</v>
      </c>
      <c r="B1968" t="s">
        <v>73</v>
      </c>
      <c r="C1968" s="1">
        <v>35893</v>
      </c>
      <c r="D1968" t="s">
        <v>123</v>
      </c>
      <c r="E1968" t="s">
        <v>36</v>
      </c>
      <c r="F1968" t="s">
        <v>40</v>
      </c>
      <c r="G1968">
        <v>5.85</v>
      </c>
      <c r="H1968">
        <v>12</v>
      </c>
      <c r="I1968">
        <f>EmpresaUsa[[#This Row],[PRECIO]]*EmpresaUsa[[#This Row],[CANTIDADSOLICITADA]]</f>
        <v>70.199999999999989</v>
      </c>
      <c r="J1968" t="s">
        <v>196</v>
      </c>
      <c r="K1968" t="s">
        <v>222</v>
      </c>
    </row>
    <row r="1969" spans="1:11" x14ac:dyDescent="0.35">
      <c r="A1969">
        <v>11009</v>
      </c>
      <c r="B1969" t="s">
        <v>73</v>
      </c>
      <c r="C1969" s="1">
        <v>35893</v>
      </c>
      <c r="D1969" t="s">
        <v>123</v>
      </c>
      <c r="E1969" t="s">
        <v>22</v>
      </c>
      <c r="F1969" t="s">
        <v>48</v>
      </c>
      <c r="G1969">
        <v>24.7</v>
      </c>
      <c r="H1969">
        <v>18</v>
      </c>
      <c r="I1969">
        <f>EmpresaUsa[[#This Row],[PRECIO]]*EmpresaUsa[[#This Row],[CANTIDADSOLICITADA]]</f>
        <v>444.59999999999997</v>
      </c>
      <c r="J1969" t="s">
        <v>209</v>
      </c>
      <c r="K1969" t="s">
        <v>223</v>
      </c>
    </row>
    <row r="1970" spans="1:11" x14ac:dyDescent="0.35">
      <c r="A1970">
        <v>11009</v>
      </c>
      <c r="B1970" t="s">
        <v>73</v>
      </c>
      <c r="C1970" s="1">
        <v>35893</v>
      </c>
      <c r="D1970" t="s">
        <v>123</v>
      </c>
      <c r="E1970" t="s">
        <v>10</v>
      </c>
      <c r="F1970" t="s">
        <v>34</v>
      </c>
      <c r="G1970">
        <v>44.2</v>
      </c>
      <c r="H1970">
        <v>9</v>
      </c>
      <c r="I1970">
        <f>EmpresaUsa[[#This Row],[PRECIO]]*EmpresaUsa[[#This Row],[CANTIDADSOLICITADA]]</f>
        <v>397.8</v>
      </c>
      <c r="J1970" t="s">
        <v>201</v>
      </c>
      <c r="K1970" t="s">
        <v>224</v>
      </c>
    </row>
    <row r="1971" spans="1:11" x14ac:dyDescent="0.35">
      <c r="A1971">
        <v>11010</v>
      </c>
      <c r="B1971" t="s">
        <v>73</v>
      </c>
      <c r="C1971" s="1">
        <v>35894</v>
      </c>
      <c r="D1971" t="s">
        <v>109</v>
      </c>
      <c r="E1971" t="s">
        <v>17</v>
      </c>
      <c r="F1971" t="s">
        <v>69</v>
      </c>
      <c r="G1971">
        <v>39</v>
      </c>
      <c r="H1971">
        <v>20</v>
      </c>
      <c r="I1971">
        <f>EmpresaUsa[[#This Row],[PRECIO]]*EmpresaUsa[[#This Row],[CANTIDADSOLICITADA]]</f>
        <v>780</v>
      </c>
      <c r="J1971" t="s">
        <v>199</v>
      </c>
      <c r="K1971" t="s">
        <v>225</v>
      </c>
    </row>
    <row r="1972" spans="1:11" x14ac:dyDescent="0.35">
      <c r="A1972">
        <v>11010</v>
      </c>
      <c r="B1972" t="s">
        <v>73</v>
      </c>
      <c r="C1972" s="1">
        <v>35894</v>
      </c>
      <c r="D1972" t="s">
        <v>109</v>
      </c>
      <c r="E1972" t="s">
        <v>36</v>
      </c>
      <c r="F1972" t="s">
        <v>40</v>
      </c>
      <c r="G1972">
        <v>5.85</v>
      </c>
      <c r="H1972">
        <v>10</v>
      </c>
      <c r="I1972">
        <f>EmpresaUsa[[#This Row],[PRECIO]]*EmpresaUsa[[#This Row],[CANTIDADSOLICITADA]]</f>
        <v>58.5</v>
      </c>
      <c r="J1972" t="s">
        <v>194</v>
      </c>
      <c r="K1972" t="s">
        <v>226</v>
      </c>
    </row>
    <row r="1973" spans="1:11" x14ac:dyDescent="0.35">
      <c r="A1973">
        <v>11011</v>
      </c>
      <c r="B1973" t="s">
        <v>26</v>
      </c>
      <c r="C1973" s="1">
        <v>35894</v>
      </c>
      <c r="D1973" t="s">
        <v>187</v>
      </c>
      <c r="E1973" t="s">
        <v>22</v>
      </c>
      <c r="F1973" t="s">
        <v>131</v>
      </c>
      <c r="G1973">
        <v>17.225000000000001</v>
      </c>
      <c r="H1973">
        <v>40</v>
      </c>
      <c r="I1973">
        <f>EmpresaUsa[[#This Row],[PRECIO]]*EmpresaUsa[[#This Row],[CANTIDADSOLICITADA]]</f>
        <v>689</v>
      </c>
      <c r="J1973" t="s">
        <v>194</v>
      </c>
      <c r="K1973" t="s">
        <v>195</v>
      </c>
    </row>
    <row r="1974" spans="1:11" x14ac:dyDescent="0.35">
      <c r="A1974">
        <v>11011</v>
      </c>
      <c r="B1974" t="s">
        <v>26</v>
      </c>
      <c r="C1974" s="1">
        <v>35894</v>
      </c>
      <c r="D1974" t="s">
        <v>187</v>
      </c>
      <c r="E1974" t="s">
        <v>10</v>
      </c>
      <c r="F1974" t="s">
        <v>88</v>
      </c>
      <c r="G1974">
        <v>27.95</v>
      </c>
      <c r="H1974">
        <v>20</v>
      </c>
      <c r="I1974">
        <f>EmpresaUsa[[#This Row],[PRECIO]]*EmpresaUsa[[#This Row],[CANTIDADSOLICITADA]]</f>
        <v>559</v>
      </c>
      <c r="J1974" t="s">
        <v>196</v>
      </c>
      <c r="K1974" t="s">
        <v>197</v>
      </c>
    </row>
    <row r="1975" spans="1:11" x14ac:dyDescent="0.35">
      <c r="A1975">
        <v>11012</v>
      </c>
      <c r="B1975" t="s">
        <v>55</v>
      </c>
      <c r="C1975" s="1">
        <v>35894</v>
      </c>
      <c r="D1975" t="s">
        <v>78</v>
      </c>
      <c r="E1975" t="s">
        <v>31</v>
      </c>
      <c r="F1975" t="s">
        <v>101</v>
      </c>
      <c r="G1975">
        <v>11.96</v>
      </c>
      <c r="H1975">
        <v>50</v>
      </c>
      <c r="I1975">
        <f>EmpresaUsa[[#This Row],[PRECIO]]*EmpresaUsa[[#This Row],[CANTIDADSOLICITADA]]</f>
        <v>598</v>
      </c>
      <c r="J1975" t="s">
        <v>196</v>
      </c>
      <c r="K1975" t="s">
        <v>198</v>
      </c>
    </row>
    <row r="1976" spans="1:11" x14ac:dyDescent="0.35">
      <c r="A1976">
        <v>11012</v>
      </c>
      <c r="B1976" t="s">
        <v>55</v>
      </c>
      <c r="C1976" s="1">
        <v>35894</v>
      </c>
      <c r="D1976" t="s">
        <v>78</v>
      </c>
      <c r="E1976" t="s">
        <v>10</v>
      </c>
      <c r="F1976" t="s">
        <v>34</v>
      </c>
      <c r="G1976">
        <v>44.2</v>
      </c>
      <c r="H1976">
        <v>36</v>
      </c>
      <c r="I1976">
        <f>EmpresaUsa[[#This Row],[PRECIO]]*EmpresaUsa[[#This Row],[CANTIDADSOLICITADA]]</f>
        <v>1591.2</v>
      </c>
      <c r="J1976" t="s">
        <v>199</v>
      </c>
      <c r="K1976" t="s">
        <v>200</v>
      </c>
    </row>
    <row r="1977" spans="1:11" x14ac:dyDescent="0.35">
      <c r="A1977">
        <v>11012</v>
      </c>
      <c r="B1977" t="s">
        <v>55</v>
      </c>
      <c r="C1977" s="1">
        <v>35894</v>
      </c>
      <c r="D1977" t="s">
        <v>78</v>
      </c>
      <c r="E1977" t="s">
        <v>10</v>
      </c>
      <c r="F1977" t="s">
        <v>88</v>
      </c>
      <c r="G1977">
        <v>27.95</v>
      </c>
      <c r="H1977">
        <v>60</v>
      </c>
      <c r="I1977">
        <f>EmpresaUsa[[#This Row],[PRECIO]]*EmpresaUsa[[#This Row],[CANTIDADSOLICITADA]]</f>
        <v>1677</v>
      </c>
      <c r="J1977" t="s">
        <v>201</v>
      </c>
      <c r="K1977" t="s">
        <v>202</v>
      </c>
    </row>
    <row r="1978" spans="1:11" x14ac:dyDescent="0.35">
      <c r="A1978">
        <v>11013</v>
      </c>
      <c r="B1978" t="s">
        <v>73</v>
      </c>
      <c r="C1978" s="1">
        <v>35894</v>
      </c>
      <c r="D1978" t="s">
        <v>100</v>
      </c>
      <c r="E1978" t="s">
        <v>12</v>
      </c>
      <c r="F1978" t="s">
        <v>146</v>
      </c>
      <c r="G1978">
        <v>11.7</v>
      </c>
      <c r="H1978">
        <v>10</v>
      </c>
      <c r="I1978">
        <f>EmpresaUsa[[#This Row],[PRECIO]]*EmpresaUsa[[#This Row],[CANTIDADSOLICITADA]]</f>
        <v>117</v>
      </c>
      <c r="J1978" t="s">
        <v>196</v>
      </c>
      <c r="K1978" t="s">
        <v>203</v>
      </c>
    </row>
    <row r="1979" spans="1:11" x14ac:dyDescent="0.35">
      <c r="A1979">
        <v>11013</v>
      </c>
      <c r="B1979" t="s">
        <v>73</v>
      </c>
      <c r="C1979" s="1">
        <v>35894</v>
      </c>
      <c r="D1979" t="s">
        <v>100</v>
      </c>
      <c r="E1979" t="s">
        <v>12</v>
      </c>
      <c r="F1979" t="s">
        <v>13</v>
      </c>
      <c r="G1979">
        <v>18.2</v>
      </c>
      <c r="H1979">
        <v>4</v>
      </c>
      <c r="I1979">
        <f>EmpresaUsa[[#This Row],[PRECIO]]*EmpresaUsa[[#This Row],[CANTIDADSOLICITADA]]</f>
        <v>72.8</v>
      </c>
      <c r="J1979" t="s">
        <v>204</v>
      </c>
      <c r="K1979" t="s">
        <v>205</v>
      </c>
    </row>
    <row r="1980" spans="1:11" x14ac:dyDescent="0.35">
      <c r="A1980">
        <v>11013</v>
      </c>
      <c r="B1980" t="s">
        <v>73</v>
      </c>
      <c r="C1980" s="1">
        <v>35894</v>
      </c>
      <c r="D1980" t="s">
        <v>100</v>
      </c>
      <c r="E1980" t="s">
        <v>22</v>
      </c>
      <c r="F1980" t="s">
        <v>164</v>
      </c>
      <c r="G1980">
        <v>12.35</v>
      </c>
      <c r="H1980">
        <v>20</v>
      </c>
      <c r="I1980">
        <f>EmpresaUsa[[#This Row],[PRECIO]]*EmpresaUsa[[#This Row],[CANTIDADSOLICITADA]]</f>
        <v>247</v>
      </c>
      <c r="J1980" t="s">
        <v>196</v>
      </c>
      <c r="K1980" t="s">
        <v>206</v>
      </c>
    </row>
    <row r="1981" spans="1:11" x14ac:dyDescent="0.35">
      <c r="A1981">
        <v>11013</v>
      </c>
      <c r="B1981" t="s">
        <v>73</v>
      </c>
      <c r="C1981" s="1">
        <v>35894</v>
      </c>
      <c r="D1981" t="s">
        <v>100</v>
      </c>
      <c r="E1981" t="s">
        <v>31</v>
      </c>
      <c r="F1981" t="s">
        <v>111</v>
      </c>
      <c r="G1981">
        <v>16.25</v>
      </c>
      <c r="H1981">
        <v>2</v>
      </c>
      <c r="I1981">
        <f>EmpresaUsa[[#This Row],[PRECIO]]*EmpresaUsa[[#This Row],[CANTIDADSOLICITADA]]</f>
        <v>32.5</v>
      </c>
      <c r="J1981" t="s">
        <v>196</v>
      </c>
      <c r="K1981" t="s">
        <v>207</v>
      </c>
    </row>
    <row r="1982" spans="1:11" x14ac:dyDescent="0.35">
      <c r="A1982">
        <v>11014</v>
      </c>
      <c r="B1982" t="s">
        <v>73</v>
      </c>
      <c r="C1982" s="1">
        <v>35895</v>
      </c>
      <c r="D1982" t="s">
        <v>167</v>
      </c>
      <c r="E1982" t="s">
        <v>22</v>
      </c>
      <c r="F1982" t="s">
        <v>23</v>
      </c>
      <c r="G1982">
        <v>12.545</v>
      </c>
      <c r="H1982">
        <v>28</v>
      </c>
      <c r="I1982">
        <f>EmpresaUsa[[#This Row],[PRECIO]]*EmpresaUsa[[#This Row],[CANTIDADSOLICITADA]]</f>
        <v>351.26</v>
      </c>
      <c r="J1982" t="s">
        <v>201</v>
      </c>
      <c r="K1982" t="s">
        <v>208</v>
      </c>
    </row>
    <row r="1983" spans="1:11" x14ac:dyDescent="0.35">
      <c r="A1983">
        <v>11015</v>
      </c>
      <c r="B1983" t="s">
        <v>73</v>
      </c>
      <c r="C1983" s="1">
        <v>35895</v>
      </c>
      <c r="D1983" t="s">
        <v>163</v>
      </c>
      <c r="E1983" t="s">
        <v>22</v>
      </c>
      <c r="F1983" t="s">
        <v>71</v>
      </c>
      <c r="G1983">
        <v>33.656999999999996</v>
      </c>
      <c r="H1983">
        <v>15</v>
      </c>
      <c r="I1983">
        <f>EmpresaUsa[[#This Row],[PRECIO]]*EmpresaUsa[[#This Row],[CANTIDADSOLICITADA]]</f>
        <v>504.85499999999996</v>
      </c>
      <c r="J1983" t="s">
        <v>209</v>
      </c>
      <c r="K1983" t="s">
        <v>210</v>
      </c>
    </row>
    <row r="1984" spans="1:11" x14ac:dyDescent="0.35">
      <c r="A1984">
        <v>11015</v>
      </c>
      <c r="B1984" t="s">
        <v>73</v>
      </c>
      <c r="C1984" s="1">
        <v>35895</v>
      </c>
      <c r="D1984" t="s">
        <v>163</v>
      </c>
      <c r="E1984" t="s">
        <v>24</v>
      </c>
      <c r="F1984" t="s">
        <v>52</v>
      </c>
      <c r="G1984">
        <v>16.899999999999999</v>
      </c>
      <c r="H1984">
        <v>18</v>
      </c>
      <c r="I1984">
        <f>EmpresaUsa[[#This Row],[PRECIO]]*EmpresaUsa[[#This Row],[CANTIDADSOLICITADA]]</f>
        <v>304.2</v>
      </c>
      <c r="J1984" t="s">
        <v>204</v>
      </c>
      <c r="K1984" t="s">
        <v>211</v>
      </c>
    </row>
    <row r="1985" spans="1:11" x14ac:dyDescent="0.35">
      <c r="A1985">
        <v>11016</v>
      </c>
      <c r="B1985" t="s">
        <v>44</v>
      </c>
      <c r="C1985" s="1">
        <v>35895</v>
      </c>
      <c r="D1985" t="s">
        <v>153</v>
      </c>
      <c r="E1985" t="s">
        <v>10</v>
      </c>
      <c r="F1985" t="s">
        <v>35</v>
      </c>
      <c r="G1985">
        <v>16.25</v>
      </c>
      <c r="H1985">
        <v>15</v>
      </c>
      <c r="I1985">
        <f>EmpresaUsa[[#This Row],[PRECIO]]*EmpresaUsa[[#This Row],[CANTIDADSOLICITADA]]</f>
        <v>243.75</v>
      </c>
      <c r="J1985" t="s">
        <v>204</v>
      </c>
      <c r="K1985" t="s">
        <v>212</v>
      </c>
    </row>
    <row r="1986" spans="1:11" x14ac:dyDescent="0.35">
      <c r="A1986">
        <v>11016</v>
      </c>
      <c r="B1986" t="s">
        <v>44</v>
      </c>
      <c r="C1986" s="1">
        <v>35895</v>
      </c>
      <c r="D1986" t="s">
        <v>153</v>
      </c>
      <c r="E1986" t="s">
        <v>22</v>
      </c>
      <c r="F1986" t="s">
        <v>48</v>
      </c>
      <c r="G1986">
        <v>24.7</v>
      </c>
      <c r="H1986">
        <v>16</v>
      </c>
      <c r="I1986">
        <f>EmpresaUsa[[#This Row],[PRECIO]]*EmpresaUsa[[#This Row],[CANTIDADSOLICITADA]]</f>
        <v>395.2</v>
      </c>
      <c r="J1986" t="s">
        <v>196</v>
      </c>
      <c r="K1986" t="s">
        <v>213</v>
      </c>
    </row>
    <row r="1987" spans="1:11" x14ac:dyDescent="0.35">
      <c r="A1987">
        <v>11017</v>
      </c>
      <c r="B1987" t="s">
        <v>44</v>
      </c>
      <c r="C1987" s="1">
        <v>35898</v>
      </c>
      <c r="D1987" t="s">
        <v>56</v>
      </c>
      <c r="E1987" t="s">
        <v>24</v>
      </c>
      <c r="F1987" t="s">
        <v>114</v>
      </c>
      <c r="G1987">
        <v>13</v>
      </c>
      <c r="H1987">
        <v>25</v>
      </c>
      <c r="I1987">
        <f>EmpresaUsa[[#This Row],[PRECIO]]*EmpresaUsa[[#This Row],[CANTIDADSOLICITADA]]</f>
        <v>325</v>
      </c>
      <c r="J1987" t="s">
        <v>201</v>
      </c>
      <c r="K1987" t="s">
        <v>214</v>
      </c>
    </row>
    <row r="1988" spans="1:11" x14ac:dyDescent="0.35">
      <c r="A1988">
        <v>11017</v>
      </c>
      <c r="B1988" t="s">
        <v>44</v>
      </c>
      <c r="C1988" s="1">
        <v>35898</v>
      </c>
      <c r="D1988" t="s">
        <v>56</v>
      </c>
      <c r="E1988" t="s">
        <v>10</v>
      </c>
      <c r="F1988" t="s">
        <v>49</v>
      </c>
      <c r="G1988">
        <v>71.5</v>
      </c>
      <c r="H1988">
        <v>110</v>
      </c>
      <c r="I1988">
        <f>EmpresaUsa[[#This Row],[PRECIO]]*EmpresaUsa[[#This Row],[CANTIDADSOLICITADA]]</f>
        <v>7865</v>
      </c>
      <c r="J1988" t="s">
        <v>201</v>
      </c>
      <c r="K1988" t="s">
        <v>215</v>
      </c>
    </row>
    <row r="1989" spans="1:11" x14ac:dyDescent="0.35">
      <c r="A1989">
        <v>11017</v>
      </c>
      <c r="B1989" t="s">
        <v>44</v>
      </c>
      <c r="C1989" s="1">
        <v>35898</v>
      </c>
      <c r="D1989" t="s">
        <v>56</v>
      </c>
      <c r="E1989" t="s">
        <v>36</v>
      </c>
      <c r="F1989" t="s">
        <v>64</v>
      </c>
      <c r="G1989">
        <v>19.5</v>
      </c>
      <c r="H1989">
        <v>30</v>
      </c>
      <c r="I1989">
        <f>EmpresaUsa[[#This Row],[PRECIO]]*EmpresaUsa[[#This Row],[CANTIDADSOLICITADA]]</f>
        <v>585</v>
      </c>
      <c r="J1989" t="s">
        <v>194</v>
      </c>
      <c r="K1989" t="s">
        <v>216</v>
      </c>
    </row>
    <row r="1990" spans="1:11" x14ac:dyDescent="0.35">
      <c r="A1990">
        <v>11018</v>
      </c>
      <c r="B1990" t="s">
        <v>20</v>
      </c>
      <c r="C1990" s="1">
        <v>35898</v>
      </c>
      <c r="D1990" t="s">
        <v>125</v>
      </c>
      <c r="E1990" t="s">
        <v>10</v>
      </c>
      <c r="F1990" t="s">
        <v>77</v>
      </c>
      <c r="G1990">
        <v>49.4</v>
      </c>
      <c r="H1990">
        <v>20</v>
      </c>
      <c r="I1990">
        <f>EmpresaUsa[[#This Row],[PRECIO]]*EmpresaUsa[[#This Row],[CANTIDADSOLICITADA]]</f>
        <v>988</v>
      </c>
      <c r="J1990" t="s">
        <v>199</v>
      </c>
      <c r="K1990" t="s">
        <v>217</v>
      </c>
    </row>
    <row r="1991" spans="1:11" x14ac:dyDescent="0.35">
      <c r="A1991">
        <v>11018</v>
      </c>
      <c r="B1991" t="s">
        <v>20</v>
      </c>
      <c r="C1991" s="1">
        <v>35898</v>
      </c>
      <c r="D1991" t="s">
        <v>125</v>
      </c>
      <c r="E1991" t="s">
        <v>22</v>
      </c>
      <c r="F1991" t="s">
        <v>118</v>
      </c>
      <c r="G1991">
        <v>81.25</v>
      </c>
      <c r="H1991">
        <v>10</v>
      </c>
      <c r="I1991">
        <f>EmpresaUsa[[#This Row],[PRECIO]]*EmpresaUsa[[#This Row],[CANTIDADSOLICITADA]]</f>
        <v>812.5</v>
      </c>
      <c r="J1991" t="s">
        <v>194</v>
      </c>
      <c r="K1991" t="s">
        <v>218</v>
      </c>
    </row>
    <row r="1992" spans="1:11" x14ac:dyDescent="0.35">
      <c r="A1992">
        <v>11018</v>
      </c>
      <c r="B1992" t="s">
        <v>20</v>
      </c>
      <c r="C1992" s="1">
        <v>35898</v>
      </c>
      <c r="D1992" t="s">
        <v>125</v>
      </c>
      <c r="E1992" t="s">
        <v>12</v>
      </c>
      <c r="F1992" t="s">
        <v>70</v>
      </c>
      <c r="G1992">
        <v>49.4</v>
      </c>
      <c r="H1992">
        <v>5</v>
      </c>
      <c r="I1992">
        <f>EmpresaUsa[[#This Row],[PRECIO]]*EmpresaUsa[[#This Row],[CANTIDADSOLICITADA]]</f>
        <v>247</v>
      </c>
      <c r="J1992" t="s">
        <v>196</v>
      </c>
      <c r="K1992" t="s">
        <v>219</v>
      </c>
    </row>
    <row r="1993" spans="1:11" x14ac:dyDescent="0.35">
      <c r="A1993">
        <v>11019</v>
      </c>
      <c r="B1993" t="s">
        <v>15</v>
      </c>
      <c r="C1993" s="1">
        <v>35898</v>
      </c>
      <c r="D1993" t="s">
        <v>175</v>
      </c>
      <c r="E1993" t="s">
        <v>22</v>
      </c>
      <c r="F1993" t="s">
        <v>108</v>
      </c>
      <c r="G1993">
        <v>15.6</v>
      </c>
      <c r="H1993">
        <v>3</v>
      </c>
      <c r="I1993">
        <f>EmpresaUsa[[#This Row],[PRECIO]]*EmpresaUsa[[#This Row],[CANTIDADSOLICITADA]]</f>
        <v>46.8</v>
      </c>
      <c r="J1993" t="s">
        <v>196</v>
      </c>
      <c r="K1993" t="s">
        <v>220</v>
      </c>
    </row>
    <row r="1994" spans="1:11" x14ac:dyDescent="0.35">
      <c r="A1994">
        <v>11019</v>
      </c>
      <c r="B1994" t="s">
        <v>15</v>
      </c>
      <c r="C1994" s="1">
        <v>35898</v>
      </c>
      <c r="D1994" t="s">
        <v>175</v>
      </c>
      <c r="E1994" t="s">
        <v>31</v>
      </c>
      <c r="F1994" t="s">
        <v>38</v>
      </c>
      <c r="G1994">
        <v>26</v>
      </c>
      <c r="H1994">
        <v>2</v>
      </c>
      <c r="I1994">
        <f>EmpresaUsa[[#This Row],[PRECIO]]*EmpresaUsa[[#This Row],[CANTIDADSOLICITADA]]</f>
        <v>52</v>
      </c>
      <c r="J1994" t="s">
        <v>199</v>
      </c>
      <c r="K1994" t="s">
        <v>221</v>
      </c>
    </row>
    <row r="1995" spans="1:11" x14ac:dyDescent="0.35">
      <c r="A1995">
        <v>11020</v>
      </c>
      <c r="B1995" t="s">
        <v>73</v>
      </c>
      <c r="C1995" s="1">
        <v>35899</v>
      </c>
      <c r="D1995" t="s">
        <v>62</v>
      </c>
      <c r="E1995" t="s">
        <v>22</v>
      </c>
      <c r="F1995" t="s">
        <v>87</v>
      </c>
      <c r="G1995">
        <v>40.299999999999997</v>
      </c>
      <c r="H1995">
        <v>24</v>
      </c>
      <c r="I1995">
        <f>EmpresaUsa[[#This Row],[PRECIO]]*EmpresaUsa[[#This Row],[CANTIDADSOLICITADA]]</f>
        <v>967.19999999999993</v>
      </c>
      <c r="J1995" t="s">
        <v>196</v>
      </c>
      <c r="K1995" t="s">
        <v>222</v>
      </c>
    </row>
    <row r="1996" spans="1:11" x14ac:dyDescent="0.35">
      <c r="A1996">
        <v>11021</v>
      </c>
      <c r="B1996" t="s">
        <v>26</v>
      </c>
      <c r="C1996" s="1">
        <v>35899</v>
      </c>
      <c r="D1996" t="s">
        <v>86</v>
      </c>
      <c r="E1996" t="s">
        <v>36</v>
      </c>
      <c r="F1996" t="s">
        <v>46</v>
      </c>
      <c r="G1996">
        <v>24.7</v>
      </c>
      <c r="H1996">
        <v>11</v>
      </c>
      <c r="I1996">
        <f>EmpresaUsa[[#This Row],[PRECIO]]*EmpresaUsa[[#This Row],[CANTIDADSOLICITADA]]</f>
        <v>271.7</v>
      </c>
      <c r="J1996" t="s">
        <v>209</v>
      </c>
      <c r="K1996" t="s">
        <v>223</v>
      </c>
    </row>
    <row r="1997" spans="1:11" x14ac:dyDescent="0.35">
      <c r="A1997">
        <v>11021</v>
      </c>
      <c r="B1997" t="s">
        <v>26</v>
      </c>
      <c r="C1997" s="1">
        <v>35899</v>
      </c>
      <c r="D1997" t="s">
        <v>86</v>
      </c>
      <c r="E1997" t="s">
        <v>31</v>
      </c>
      <c r="F1997" t="s">
        <v>32</v>
      </c>
      <c r="G1997">
        <v>105.3</v>
      </c>
      <c r="H1997">
        <v>15</v>
      </c>
      <c r="I1997">
        <f>EmpresaUsa[[#This Row],[PRECIO]]*EmpresaUsa[[#This Row],[CANTIDADSOLICITADA]]</f>
        <v>1579.5</v>
      </c>
      <c r="J1997" t="s">
        <v>201</v>
      </c>
      <c r="K1997" t="s">
        <v>224</v>
      </c>
    </row>
    <row r="1998" spans="1:11" x14ac:dyDescent="0.35">
      <c r="A1998">
        <v>11021</v>
      </c>
      <c r="B1998" t="s">
        <v>26</v>
      </c>
      <c r="C1998" s="1">
        <v>35899</v>
      </c>
      <c r="D1998" t="s">
        <v>86</v>
      </c>
      <c r="E1998" t="s">
        <v>31</v>
      </c>
      <c r="F1998" t="s">
        <v>141</v>
      </c>
      <c r="G1998">
        <v>40.598999999999997</v>
      </c>
      <c r="H1998">
        <v>63</v>
      </c>
      <c r="I1998">
        <f>EmpresaUsa[[#This Row],[PRECIO]]*EmpresaUsa[[#This Row],[CANTIDADSOLICITADA]]</f>
        <v>2557.7369999999996</v>
      </c>
      <c r="J1998" t="s">
        <v>199</v>
      </c>
      <c r="K1998" t="s">
        <v>225</v>
      </c>
    </row>
    <row r="1999" spans="1:11" x14ac:dyDescent="0.35">
      <c r="A1999">
        <v>11021</v>
      </c>
      <c r="B1999" t="s">
        <v>26</v>
      </c>
      <c r="C1999" s="1">
        <v>35899</v>
      </c>
      <c r="D1999" t="s">
        <v>86</v>
      </c>
      <c r="E1999" t="s">
        <v>17</v>
      </c>
      <c r="F1999" t="s">
        <v>19</v>
      </c>
      <c r="G1999">
        <v>68.900000000000006</v>
      </c>
      <c r="H1999">
        <v>44</v>
      </c>
      <c r="I1999">
        <f>EmpresaUsa[[#This Row],[PRECIO]]*EmpresaUsa[[#This Row],[CANTIDADSOLICITADA]]</f>
        <v>3031.6000000000004</v>
      </c>
      <c r="J1999" t="s">
        <v>194</v>
      </c>
      <c r="K1999" t="s">
        <v>226</v>
      </c>
    </row>
    <row r="2000" spans="1:11" x14ac:dyDescent="0.35">
      <c r="A2000">
        <v>11021</v>
      </c>
      <c r="B2000" t="s">
        <v>26</v>
      </c>
      <c r="C2000" s="1">
        <v>35899</v>
      </c>
      <c r="D2000" t="s">
        <v>86</v>
      </c>
      <c r="E2000" t="s">
        <v>10</v>
      </c>
      <c r="F2000" t="s">
        <v>14</v>
      </c>
      <c r="G2000">
        <v>45.24</v>
      </c>
      <c r="H2000">
        <v>35</v>
      </c>
      <c r="I2000">
        <f>EmpresaUsa[[#This Row],[PRECIO]]*EmpresaUsa[[#This Row],[CANTIDADSOLICITADA]]</f>
        <v>1583.4</v>
      </c>
      <c r="J2000" t="s">
        <v>194</v>
      </c>
      <c r="K2000" t="s">
        <v>195</v>
      </c>
    </row>
    <row r="2001" spans="1:11" x14ac:dyDescent="0.35">
      <c r="A2001">
        <v>11022</v>
      </c>
      <c r="B2001" t="s">
        <v>44</v>
      </c>
      <c r="C2001" s="1">
        <v>35899</v>
      </c>
      <c r="D2001" t="s">
        <v>21</v>
      </c>
      <c r="E2001" t="s">
        <v>31</v>
      </c>
      <c r="F2001" t="s">
        <v>101</v>
      </c>
      <c r="G2001">
        <v>11.96</v>
      </c>
      <c r="H2001">
        <v>35</v>
      </c>
      <c r="I2001">
        <f>EmpresaUsa[[#This Row],[PRECIO]]*EmpresaUsa[[#This Row],[CANTIDADSOLICITADA]]</f>
        <v>418.6</v>
      </c>
      <c r="J2001" t="s">
        <v>196</v>
      </c>
      <c r="K2001" t="s">
        <v>197</v>
      </c>
    </row>
    <row r="2002" spans="1:11" x14ac:dyDescent="0.35">
      <c r="A2002">
        <v>11022</v>
      </c>
      <c r="B2002" t="s">
        <v>44</v>
      </c>
      <c r="C2002" s="1">
        <v>35899</v>
      </c>
      <c r="D2002" t="s">
        <v>21</v>
      </c>
      <c r="E2002" t="s">
        <v>10</v>
      </c>
      <c r="F2002" t="s">
        <v>119</v>
      </c>
      <c r="G2002">
        <v>46.8</v>
      </c>
      <c r="H2002">
        <v>30</v>
      </c>
      <c r="I2002">
        <f>EmpresaUsa[[#This Row],[PRECIO]]*EmpresaUsa[[#This Row],[CANTIDADSOLICITADA]]</f>
        <v>1404</v>
      </c>
      <c r="J2002" t="s">
        <v>196</v>
      </c>
      <c r="K2002" t="s">
        <v>198</v>
      </c>
    </row>
    <row r="2003" spans="1:11" x14ac:dyDescent="0.35">
      <c r="A2003">
        <v>11023</v>
      </c>
      <c r="B2003" t="s">
        <v>55</v>
      </c>
      <c r="C2003" s="1">
        <v>35899</v>
      </c>
      <c r="D2003" t="s">
        <v>113</v>
      </c>
      <c r="E2003" t="s">
        <v>17</v>
      </c>
      <c r="F2003" t="s">
        <v>69</v>
      </c>
      <c r="G2003">
        <v>39</v>
      </c>
      <c r="H2003">
        <v>4</v>
      </c>
      <c r="I2003">
        <f>EmpresaUsa[[#This Row],[PRECIO]]*EmpresaUsa[[#This Row],[CANTIDADSOLICITADA]]</f>
        <v>156</v>
      </c>
      <c r="J2003" t="s">
        <v>199</v>
      </c>
      <c r="K2003" t="s">
        <v>200</v>
      </c>
    </row>
    <row r="2004" spans="1:11" x14ac:dyDescent="0.35">
      <c r="A2004">
        <v>11023</v>
      </c>
      <c r="B2004" t="s">
        <v>55</v>
      </c>
      <c r="C2004" s="1">
        <v>35899</v>
      </c>
      <c r="D2004" t="s">
        <v>113</v>
      </c>
      <c r="E2004" t="s">
        <v>36</v>
      </c>
      <c r="F2004" t="s">
        <v>84</v>
      </c>
      <c r="G2004">
        <v>59.8</v>
      </c>
      <c r="H2004">
        <v>30</v>
      </c>
      <c r="I2004">
        <f>EmpresaUsa[[#This Row],[PRECIO]]*EmpresaUsa[[#This Row],[CANTIDADSOLICITADA]]</f>
        <v>1794</v>
      </c>
      <c r="J2004" t="s">
        <v>201</v>
      </c>
      <c r="K2004" t="s">
        <v>202</v>
      </c>
    </row>
    <row r="2005" spans="1:11" x14ac:dyDescent="0.35">
      <c r="A2005">
        <v>11024</v>
      </c>
      <c r="B2005" t="s">
        <v>20</v>
      </c>
      <c r="C2005" s="1">
        <v>35900</v>
      </c>
      <c r="D2005" t="s">
        <v>156</v>
      </c>
      <c r="E2005" t="s">
        <v>31</v>
      </c>
      <c r="F2005" t="s">
        <v>141</v>
      </c>
      <c r="G2005">
        <v>40.598999999999997</v>
      </c>
      <c r="H2005">
        <v>12</v>
      </c>
      <c r="I2005">
        <f>EmpresaUsa[[#This Row],[PRECIO]]*EmpresaUsa[[#This Row],[CANTIDADSOLICITADA]]</f>
        <v>487.18799999999999</v>
      </c>
      <c r="J2005" t="s">
        <v>196</v>
      </c>
      <c r="K2005" t="s">
        <v>203</v>
      </c>
    </row>
    <row r="2006" spans="1:11" x14ac:dyDescent="0.35">
      <c r="A2006">
        <v>11024</v>
      </c>
      <c r="B2006" t="s">
        <v>20</v>
      </c>
      <c r="C2006" s="1">
        <v>35900</v>
      </c>
      <c r="D2006" t="s">
        <v>156</v>
      </c>
      <c r="E2006" t="s">
        <v>10</v>
      </c>
      <c r="F2006" t="s">
        <v>33</v>
      </c>
      <c r="G2006">
        <v>3.25</v>
      </c>
      <c r="H2006">
        <v>30</v>
      </c>
      <c r="I2006">
        <f>EmpresaUsa[[#This Row],[PRECIO]]*EmpresaUsa[[#This Row],[CANTIDADSOLICITADA]]</f>
        <v>97.5</v>
      </c>
      <c r="J2006" t="s">
        <v>204</v>
      </c>
      <c r="K2006" t="s">
        <v>205</v>
      </c>
    </row>
    <row r="2007" spans="1:11" x14ac:dyDescent="0.35">
      <c r="A2007">
        <v>11024</v>
      </c>
      <c r="B2007" t="s">
        <v>20</v>
      </c>
      <c r="C2007" s="1">
        <v>35900</v>
      </c>
      <c r="D2007" t="s">
        <v>156</v>
      </c>
      <c r="E2007" t="s">
        <v>24</v>
      </c>
      <c r="F2007" t="s">
        <v>25</v>
      </c>
      <c r="G2007">
        <v>27.364999999999998</v>
      </c>
      <c r="H2007">
        <v>21</v>
      </c>
      <c r="I2007">
        <f>EmpresaUsa[[#This Row],[PRECIO]]*EmpresaUsa[[#This Row],[CANTIDADSOLICITADA]]</f>
        <v>574.66499999999996</v>
      </c>
      <c r="J2007" t="s">
        <v>196</v>
      </c>
      <c r="K2007" t="s">
        <v>206</v>
      </c>
    </row>
    <row r="2008" spans="1:11" x14ac:dyDescent="0.35">
      <c r="A2008">
        <v>11024</v>
      </c>
      <c r="B2008" t="s">
        <v>20</v>
      </c>
      <c r="C2008" s="1">
        <v>35900</v>
      </c>
      <c r="D2008" t="s">
        <v>156</v>
      </c>
      <c r="E2008" t="s">
        <v>10</v>
      </c>
      <c r="F2008" t="s">
        <v>88</v>
      </c>
      <c r="G2008">
        <v>27.95</v>
      </c>
      <c r="H2008">
        <v>50</v>
      </c>
      <c r="I2008">
        <f>EmpresaUsa[[#This Row],[PRECIO]]*EmpresaUsa[[#This Row],[CANTIDADSOLICITADA]]</f>
        <v>1397.5</v>
      </c>
      <c r="J2008" t="s">
        <v>196</v>
      </c>
      <c r="K2008" t="s">
        <v>207</v>
      </c>
    </row>
    <row r="2009" spans="1:11" x14ac:dyDescent="0.35">
      <c r="A2009">
        <v>11025</v>
      </c>
      <c r="B2009" t="s">
        <v>15</v>
      </c>
      <c r="C2009" s="1">
        <v>35900</v>
      </c>
      <c r="D2009" t="s">
        <v>76</v>
      </c>
      <c r="E2009" t="s">
        <v>36</v>
      </c>
      <c r="F2009" t="s">
        <v>105</v>
      </c>
      <c r="G2009">
        <v>23.4</v>
      </c>
      <c r="H2009">
        <v>10</v>
      </c>
      <c r="I2009">
        <f>EmpresaUsa[[#This Row],[PRECIO]]*EmpresaUsa[[#This Row],[CANTIDADSOLICITADA]]</f>
        <v>234</v>
      </c>
      <c r="J2009" t="s">
        <v>201</v>
      </c>
      <c r="K2009" t="s">
        <v>208</v>
      </c>
    </row>
    <row r="2010" spans="1:11" x14ac:dyDescent="0.35">
      <c r="A2010">
        <v>11025</v>
      </c>
      <c r="B2010" t="s">
        <v>15</v>
      </c>
      <c r="C2010" s="1">
        <v>35900</v>
      </c>
      <c r="D2010" t="s">
        <v>76</v>
      </c>
      <c r="E2010" t="s">
        <v>22</v>
      </c>
      <c r="F2010" t="s">
        <v>91</v>
      </c>
      <c r="G2010">
        <v>7.8</v>
      </c>
      <c r="H2010">
        <v>20</v>
      </c>
      <c r="I2010">
        <f>EmpresaUsa[[#This Row],[PRECIO]]*EmpresaUsa[[#This Row],[CANTIDADSOLICITADA]]</f>
        <v>156</v>
      </c>
      <c r="J2010" t="s">
        <v>209</v>
      </c>
      <c r="K2010" t="s">
        <v>210</v>
      </c>
    </row>
    <row r="2011" spans="1:11" x14ac:dyDescent="0.35">
      <c r="A2011">
        <v>11026</v>
      </c>
      <c r="B2011" t="s">
        <v>20</v>
      </c>
      <c r="C2011" s="1">
        <v>35900</v>
      </c>
      <c r="D2011" t="s">
        <v>172</v>
      </c>
      <c r="E2011" t="s">
        <v>22</v>
      </c>
      <c r="F2011" t="s">
        <v>118</v>
      </c>
      <c r="G2011">
        <v>81.25</v>
      </c>
      <c r="H2011">
        <v>8</v>
      </c>
      <c r="I2011">
        <f>EmpresaUsa[[#This Row],[PRECIO]]*EmpresaUsa[[#This Row],[CANTIDADSOLICITADA]]</f>
        <v>650</v>
      </c>
      <c r="J2011" t="s">
        <v>204</v>
      </c>
      <c r="K2011" t="s">
        <v>211</v>
      </c>
    </row>
    <row r="2012" spans="1:11" x14ac:dyDescent="0.35">
      <c r="A2012">
        <v>11026</v>
      </c>
      <c r="B2012" t="s">
        <v>20</v>
      </c>
      <c r="C2012" s="1">
        <v>35900</v>
      </c>
      <c r="D2012" t="s">
        <v>172</v>
      </c>
      <c r="E2012" t="s">
        <v>17</v>
      </c>
      <c r="F2012" t="s">
        <v>19</v>
      </c>
      <c r="G2012">
        <v>68.900000000000006</v>
      </c>
      <c r="H2012">
        <v>10</v>
      </c>
      <c r="I2012">
        <f>EmpresaUsa[[#This Row],[PRECIO]]*EmpresaUsa[[#This Row],[CANTIDADSOLICITADA]]</f>
        <v>689</v>
      </c>
      <c r="J2012" t="s">
        <v>204</v>
      </c>
      <c r="K2012" t="s">
        <v>212</v>
      </c>
    </row>
    <row r="2013" spans="1:11" x14ac:dyDescent="0.35">
      <c r="A2013">
        <v>11027</v>
      </c>
      <c r="B2013" t="s">
        <v>55</v>
      </c>
      <c r="C2013" s="1">
        <v>35901</v>
      </c>
      <c r="D2013" t="s">
        <v>165</v>
      </c>
      <c r="E2013" t="s">
        <v>36</v>
      </c>
      <c r="F2013" t="s">
        <v>40</v>
      </c>
      <c r="G2013">
        <v>5.85</v>
      </c>
      <c r="H2013">
        <v>30</v>
      </c>
      <c r="I2013">
        <f>EmpresaUsa[[#This Row],[PRECIO]]*EmpresaUsa[[#This Row],[CANTIDADSOLICITADA]]</f>
        <v>175.5</v>
      </c>
      <c r="J2013" t="s">
        <v>196</v>
      </c>
      <c r="K2013" t="s">
        <v>213</v>
      </c>
    </row>
    <row r="2014" spans="1:11" x14ac:dyDescent="0.35">
      <c r="A2014">
        <v>11027</v>
      </c>
      <c r="B2014" t="s">
        <v>55</v>
      </c>
      <c r="C2014" s="1">
        <v>35901</v>
      </c>
      <c r="D2014" t="s">
        <v>165</v>
      </c>
      <c r="E2014" t="s">
        <v>31</v>
      </c>
      <c r="F2014" t="s">
        <v>63</v>
      </c>
      <c r="G2014">
        <v>64.09</v>
      </c>
      <c r="H2014">
        <v>21</v>
      </c>
      <c r="I2014">
        <f>EmpresaUsa[[#This Row],[PRECIO]]*EmpresaUsa[[#This Row],[CANTIDADSOLICITADA]]</f>
        <v>1345.89</v>
      </c>
      <c r="J2014" t="s">
        <v>201</v>
      </c>
      <c r="K2014" t="s">
        <v>214</v>
      </c>
    </row>
    <row r="2015" spans="1:11" x14ac:dyDescent="0.35">
      <c r="A2015">
        <v>11028</v>
      </c>
      <c r="B2015" t="s">
        <v>73</v>
      </c>
      <c r="C2015" s="1">
        <v>35901</v>
      </c>
      <c r="D2015" t="s">
        <v>135</v>
      </c>
      <c r="E2015" t="s">
        <v>41</v>
      </c>
      <c r="F2015" t="s">
        <v>42</v>
      </c>
      <c r="G2015">
        <v>31.2</v>
      </c>
      <c r="H2015">
        <v>35</v>
      </c>
      <c r="I2015">
        <f>EmpresaUsa[[#This Row],[PRECIO]]*EmpresaUsa[[#This Row],[CANTIDADSOLICITADA]]</f>
        <v>1092</v>
      </c>
      <c r="J2015" t="s">
        <v>201</v>
      </c>
      <c r="K2015" t="s">
        <v>215</v>
      </c>
    </row>
    <row r="2016" spans="1:11" x14ac:dyDescent="0.35">
      <c r="A2016">
        <v>11028</v>
      </c>
      <c r="B2016" t="s">
        <v>73</v>
      </c>
      <c r="C2016" s="1">
        <v>35901</v>
      </c>
      <c r="D2016" t="s">
        <v>135</v>
      </c>
      <c r="E2016" t="s">
        <v>10</v>
      </c>
      <c r="F2016" t="s">
        <v>49</v>
      </c>
      <c r="G2016">
        <v>71.5</v>
      </c>
      <c r="H2016">
        <v>24</v>
      </c>
      <c r="I2016">
        <f>EmpresaUsa[[#This Row],[PRECIO]]*EmpresaUsa[[#This Row],[CANTIDADSOLICITADA]]</f>
        <v>1716</v>
      </c>
      <c r="J2016" t="s">
        <v>194</v>
      </c>
      <c r="K2016" t="s">
        <v>216</v>
      </c>
    </row>
    <row r="2017" spans="1:11" x14ac:dyDescent="0.35">
      <c r="A2017">
        <v>11029</v>
      </c>
      <c r="B2017" t="s">
        <v>20</v>
      </c>
      <c r="C2017" s="1">
        <v>35901</v>
      </c>
      <c r="D2017" t="s">
        <v>39</v>
      </c>
      <c r="E2017" t="s">
        <v>12</v>
      </c>
      <c r="F2017" t="s">
        <v>70</v>
      </c>
      <c r="G2017">
        <v>49.4</v>
      </c>
      <c r="H2017">
        <v>20</v>
      </c>
      <c r="I2017">
        <f>EmpresaUsa[[#This Row],[PRECIO]]*EmpresaUsa[[#This Row],[CANTIDADSOLICITADA]]</f>
        <v>988</v>
      </c>
      <c r="J2017" t="s">
        <v>199</v>
      </c>
      <c r="K2017" t="s">
        <v>217</v>
      </c>
    </row>
    <row r="2018" spans="1:11" x14ac:dyDescent="0.35">
      <c r="A2018">
        <v>11029</v>
      </c>
      <c r="B2018" t="s">
        <v>20</v>
      </c>
      <c r="C2018" s="1">
        <v>35901</v>
      </c>
      <c r="D2018" t="s">
        <v>39</v>
      </c>
      <c r="E2018" t="s">
        <v>24</v>
      </c>
      <c r="F2018" t="s">
        <v>96</v>
      </c>
      <c r="G2018">
        <v>57.07</v>
      </c>
      <c r="H2018">
        <v>12</v>
      </c>
      <c r="I2018">
        <f>EmpresaUsa[[#This Row],[PRECIO]]*EmpresaUsa[[#This Row],[CANTIDADSOLICITADA]]</f>
        <v>684.84</v>
      </c>
      <c r="J2018" t="s">
        <v>194</v>
      </c>
      <c r="K2018" t="s">
        <v>218</v>
      </c>
    </row>
    <row r="2019" spans="1:11" x14ac:dyDescent="0.35">
      <c r="A2019">
        <v>11030</v>
      </c>
      <c r="B2019" t="s">
        <v>112</v>
      </c>
      <c r="C2019" s="1">
        <v>35902</v>
      </c>
      <c r="D2019" t="s">
        <v>137</v>
      </c>
      <c r="E2019" t="s">
        <v>36</v>
      </c>
      <c r="F2019" t="s">
        <v>46</v>
      </c>
      <c r="G2019">
        <v>24.7</v>
      </c>
      <c r="H2019">
        <v>100</v>
      </c>
      <c r="I2019">
        <f>EmpresaUsa[[#This Row],[PRECIO]]*EmpresaUsa[[#This Row],[CANTIDADSOLICITADA]]</f>
        <v>2470</v>
      </c>
      <c r="J2019" t="s">
        <v>196</v>
      </c>
      <c r="K2019" t="s">
        <v>219</v>
      </c>
    </row>
    <row r="2020" spans="1:11" x14ac:dyDescent="0.35">
      <c r="A2020">
        <v>11030</v>
      </c>
      <c r="B2020" t="s">
        <v>112</v>
      </c>
      <c r="C2020" s="1">
        <v>35902</v>
      </c>
      <c r="D2020" t="s">
        <v>137</v>
      </c>
      <c r="E2020" t="s">
        <v>24</v>
      </c>
      <c r="F2020" t="s">
        <v>57</v>
      </c>
      <c r="G2020">
        <v>27.754999999999999</v>
      </c>
      <c r="H2020">
        <v>70</v>
      </c>
      <c r="I2020">
        <f>EmpresaUsa[[#This Row],[PRECIO]]*EmpresaUsa[[#This Row],[CANTIDADSOLICITADA]]</f>
        <v>1942.85</v>
      </c>
      <c r="J2020" t="s">
        <v>196</v>
      </c>
      <c r="K2020" t="s">
        <v>220</v>
      </c>
    </row>
    <row r="2021" spans="1:11" x14ac:dyDescent="0.35">
      <c r="A2021">
        <v>11030</v>
      </c>
      <c r="B2021" t="s">
        <v>112</v>
      </c>
      <c r="C2021" s="1">
        <v>35902</v>
      </c>
      <c r="D2021" t="s">
        <v>137</v>
      </c>
      <c r="E2021" t="s">
        <v>41</v>
      </c>
      <c r="F2021" t="s">
        <v>82</v>
      </c>
      <c r="G2021">
        <v>160.92699999999999</v>
      </c>
      <c r="H2021">
        <v>60</v>
      </c>
      <c r="I2021">
        <f>EmpresaUsa[[#This Row],[PRECIO]]*EmpresaUsa[[#This Row],[CANTIDADSOLICITADA]]</f>
        <v>9655.619999999999</v>
      </c>
      <c r="J2021" t="s">
        <v>199</v>
      </c>
      <c r="K2021" t="s">
        <v>221</v>
      </c>
    </row>
    <row r="2022" spans="1:11" x14ac:dyDescent="0.35">
      <c r="A2022">
        <v>11030</v>
      </c>
      <c r="B2022" t="s">
        <v>112</v>
      </c>
      <c r="C2022" s="1">
        <v>35902</v>
      </c>
      <c r="D2022" t="s">
        <v>137</v>
      </c>
      <c r="E2022" t="s">
        <v>10</v>
      </c>
      <c r="F2022" t="s">
        <v>49</v>
      </c>
      <c r="G2022">
        <v>71.5</v>
      </c>
      <c r="H2022">
        <v>100</v>
      </c>
      <c r="I2022">
        <f>EmpresaUsa[[#This Row],[PRECIO]]*EmpresaUsa[[#This Row],[CANTIDADSOLICITADA]]</f>
        <v>7150</v>
      </c>
      <c r="J2022" t="s">
        <v>196</v>
      </c>
      <c r="K2022" t="s">
        <v>222</v>
      </c>
    </row>
    <row r="2023" spans="1:11" x14ac:dyDescent="0.35">
      <c r="A2023">
        <v>11031</v>
      </c>
      <c r="B2023" t="s">
        <v>15</v>
      </c>
      <c r="C2023" s="1">
        <v>35902</v>
      </c>
      <c r="D2023" t="s">
        <v>137</v>
      </c>
      <c r="E2023" t="s">
        <v>36</v>
      </c>
      <c r="F2023" t="s">
        <v>105</v>
      </c>
      <c r="G2023">
        <v>23.4</v>
      </c>
      <c r="H2023">
        <v>45</v>
      </c>
      <c r="I2023">
        <f>EmpresaUsa[[#This Row],[PRECIO]]*EmpresaUsa[[#This Row],[CANTIDADSOLICITADA]]</f>
        <v>1053</v>
      </c>
      <c r="J2023" t="s">
        <v>209</v>
      </c>
      <c r="K2023" t="s">
        <v>223</v>
      </c>
    </row>
    <row r="2024" spans="1:11" x14ac:dyDescent="0.35">
      <c r="A2024">
        <v>11031</v>
      </c>
      <c r="B2024" t="s">
        <v>15</v>
      </c>
      <c r="C2024" s="1">
        <v>35902</v>
      </c>
      <c r="D2024" t="s">
        <v>137</v>
      </c>
      <c r="E2024" t="s">
        <v>22</v>
      </c>
      <c r="F2024" t="s">
        <v>91</v>
      </c>
      <c r="G2024">
        <v>7.8</v>
      </c>
      <c r="H2024">
        <v>80</v>
      </c>
      <c r="I2024">
        <f>EmpresaUsa[[#This Row],[PRECIO]]*EmpresaUsa[[#This Row],[CANTIDADSOLICITADA]]</f>
        <v>624</v>
      </c>
      <c r="J2024" t="s">
        <v>201</v>
      </c>
      <c r="K2024" t="s">
        <v>224</v>
      </c>
    </row>
    <row r="2025" spans="1:11" x14ac:dyDescent="0.35">
      <c r="A2025">
        <v>11031</v>
      </c>
      <c r="B2025" t="s">
        <v>15</v>
      </c>
      <c r="C2025" s="1">
        <v>35902</v>
      </c>
      <c r="D2025" t="s">
        <v>137</v>
      </c>
      <c r="E2025" t="s">
        <v>36</v>
      </c>
      <c r="F2025" t="s">
        <v>40</v>
      </c>
      <c r="G2025">
        <v>5.85</v>
      </c>
      <c r="H2025">
        <v>21</v>
      </c>
      <c r="I2025">
        <f>EmpresaUsa[[#This Row],[PRECIO]]*EmpresaUsa[[#This Row],[CANTIDADSOLICITADA]]</f>
        <v>122.85</v>
      </c>
      <c r="J2025" t="s">
        <v>199</v>
      </c>
      <c r="K2025" t="s">
        <v>225</v>
      </c>
    </row>
    <row r="2026" spans="1:11" x14ac:dyDescent="0.35">
      <c r="A2026">
        <v>11031</v>
      </c>
      <c r="B2026" t="s">
        <v>15</v>
      </c>
      <c r="C2026" s="1">
        <v>35902</v>
      </c>
      <c r="D2026" t="s">
        <v>137</v>
      </c>
      <c r="E2026" t="s">
        <v>12</v>
      </c>
      <c r="F2026" t="s">
        <v>115</v>
      </c>
      <c r="G2026">
        <v>43.225000000000001</v>
      </c>
      <c r="H2026">
        <v>20</v>
      </c>
      <c r="I2026">
        <f>EmpresaUsa[[#This Row],[PRECIO]]*EmpresaUsa[[#This Row],[CANTIDADSOLICITADA]]</f>
        <v>864.5</v>
      </c>
      <c r="J2026" t="s">
        <v>194</v>
      </c>
      <c r="K2026" t="s">
        <v>226</v>
      </c>
    </row>
    <row r="2027" spans="1:11" x14ac:dyDescent="0.35">
      <c r="A2027">
        <v>11031</v>
      </c>
      <c r="B2027" t="s">
        <v>15</v>
      </c>
      <c r="C2027" s="1">
        <v>35902</v>
      </c>
      <c r="D2027" t="s">
        <v>137</v>
      </c>
      <c r="E2027" t="s">
        <v>10</v>
      </c>
      <c r="F2027" t="s">
        <v>88</v>
      </c>
      <c r="G2027">
        <v>27.95</v>
      </c>
      <c r="H2027">
        <v>16</v>
      </c>
      <c r="I2027">
        <f>EmpresaUsa[[#This Row],[PRECIO]]*EmpresaUsa[[#This Row],[CANTIDADSOLICITADA]]</f>
        <v>447.2</v>
      </c>
      <c r="J2027" t="s">
        <v>194</v>
      </c>
      <c r="K2027" t="s">
        <v>195</v>
      </c>
    </row>
    <row r="2028" spans="1:11" x14ac:dyDescent="0.35">
      <c r="A2028">
        <v>11032</v>
      </c>
      <c r="B2028" t="s">
        <v>73</v>
      </c>
      <c r="C2028" s="1">
        <v>35902</v>
      </c>
      <c r="D2028" t="s">
        <v>83</v>
      </c>
      <c r="E2028" t="s">
        <v>22</v>
      </c>
      <c r="F2028" t="s">
        <v>48</v>
      </c>
      <c r="G2028">
        <v>24.7</v>
      </c>
      <c r="H2028">
        <v>35</v>
      </c>
      <c r="I2028">
        <f>EmpresaUsa[[#This Row],[PRECIO]]*EmpresaUsa[[#This Row],[CANTIDADSOLICITADA]]</f>
        <v>864.5</v>
      </c>
      <c r="J2028" t="s">
        <v>196</v>
      </c>
      <c r="K2028" t="s">
        <v>197</v>
      </c>
    </row>
    <row r="2029" spans="1:11" x14ac:dyDescent="0.35">
      <c r="A2029">
        <v>11032</v>
      </c>
      <c r="B2029" t="s">
        <v>73</v>
      </c>
      <c r="C2029" s="1">
        <v>35902</v>
      </c>
      <c r="D2029" t="s">
        <v>83</v>
      </c>
      <c r="E2029" t="s">
        <v>36</v>
      </c>
      <c r="F2029" t="s">
        <v>140</v>
      </c>
      <c r="G2029">
        <v>342.55</v>
      </c>
      <c r="H2029">
        <v>25</v>
      </c>
      <c r="I2029">
        <f>EmpresaUsa[[#This Row],[PRECIO]]*EmpresaUsa[[#This Row],[CANTIDADSOLICITADA]]</f>
        <v>8563.75</v>
      </c>
      <c r="J2029" t="s">
        <v>196</v>
      </c>
      <c r="K2029" t="s">
        <v>198</v>
      </c>
    </row>
    <row r="2030" spans="1:11" x14ac:dyDescent="0.35">
      <c r="A2030">
        <v>11032</v>
      </c>
      <c r="B2030" t="s">
        <v>73</v>
      </c>
      <c r="C2030" s="1">
        <v>35902</v>
      </c>
      <c r="D2030" t="s">
        <v>83</v>
      </c>
      <c r="E2030" t="s">
        <v>10</v>
      </c>
      <c r="F2030" t="s">
        <v>49</v>
      </c>
      <c r="G2030">
        <v>71.5</v>
      </c>
      <c r="H2030">
        <v>30</v>
      </c>
      <c r="I2030">
        <f>EmpresaUsa[[#This Row],[PRECIO]]*EmpresaUsa[[#This Row],[CANTIDADSOLICITADA]]</f>
        <v>2145</v>
      </c>
      <c r="J2030" t="s">
        <v>199</v>
      </c>
      <c r="K2030" t="s">
        <v>200</v>
      </c>
    </row>
    <row r="2031" spans="1:11" x14ac:dyDescent="0.35">
      <c r="A2031">
        <v>11033</v>
      </c>
      <c r="B2031" t="s">
        <v>112</v>
      </c>
      <c r="C2031" s="1">
        <v>35902</v>
      </c>
      <c r="D2031" t="s">
        <v>45</v>
      </c>
      <c r="E2031" t="s">
        <v>41</v>
      </c>
      <c r="F2031" t="s">
        <v>51</v>
      </c>
      <c r="G2031">
        <v>42.64</v>
      </c>
      <c r="H2031">
        <v>70</v>
      </c>
      <c r="I2031">
        <f>EmpresaUsa[[#This Row],[PRECIO]]*EmpresaUsa[[#This Row],[CANTIDADSOLICITADA]]</f>
        <v>2984.8</v>
      </c>
      <c r="J2031" t="s">
        <v>201</v>
      </c>
      <c r="K2031" t="s">
        <v>202</v>
      </c>
    </row>
    <row r="2032" spans="1:11" x14ac:dyDescent="0.35">
      <c r="A2032">
        <v>11033</v>
      </c>
      <c r="B2032" t="s">
        <v>112</v>
      </c>
      <c r="C2032" s="1">
        <v>35902</v>
      </c>
      <c r="D2032" t="s">
        <v>45</v>
      </c>
      <c r="E2032" t="s">
        <v>10</v>
      </c>
      <c r="F2032" t="s">
        <v>119</v>
      </c>
      <c r="G2032">
        <v>46.8</v>
      </c>
      <c r="H2032">
        <v>36</v>
      </c>
      <c r="I2032">
        <f>EmpresaUsa[[#This Row],[PRECIO]]*EmpresaUsa[[#This Row],[CANTIDADSOLICITADA]]</f>
        <v>1684.8</v>
      </c>
      <c r="J2032" t="s">
        <v>196</v>
      </c>
      <c r="K2032" t="s">
        <v>203</v>
      </c>
    </row>
    <row r="2033" spans="1:11" x14ac:dyDescent="0.35">
      <c r="A2033">
        <v>11034</v>
      </c>
      <c r="B2033" t="s">
        <v>67</v>
      </c>
      <c r="C2033" s="1">
        <v>35905</v>
      </c>
      <c r="D2033" t="s">
        <v>124</v>
      </c>
      <c r="E2033" t="s">
        <v>31</v>
      </c>
      <c r="F2033" t="s">
        <v>60</v>
      </c>
      <c r="G2033">
        <v>13</v>
      </c>
      <c r="H2033">
        <v>15</v>
      </c>
      <c r="I2033">
        <f>EmpresaUsa[[#This Row],[PRECIO]]*EmpresaUsa[[#This Row],[CANTIDADSOLICITADA]]</f>
        <v>195</v>
      </c>
      <c r="J2033" t="s">
        <v>204</v>
      </c>
      <c r="K2033" t="s">
        <v>205</v>
      </c>
    </row>
    <row r="2034" spans="1:11" x14ac:dyDescent="0.35">
      <c r="A2034">
        <v>11034</v>
      </c>
      <c r="B2034" t="s">
        <v>67</v>
      </c>
      <c r="C2034" s="1">
        <v>35905</v>
      </c>
      <c r="D2034" t="s">
        <v>124</v>
      </c>
      <c r="E2034" t="s">
        <v>24</v>
      </c>
      <c r="F2034" t="s">
        <v>95</v>
      </c>
      <c r="G2034">
        <v>25.285</v>
      </c>
      <c r="H2034">
        <v>12</v>
      </c>
      <c r="I2034">
        <f>EmpresaUsa[[#This Row],[PRECIO]]*EmpresaUsa[[#This Row],[CANTIDADSOLICITADA]]</f>
        <v>303.42</v>
      </c>
      <c r="J2034" t="s">
        <v>196</v>
      </c>
      <c r="K2034" t="s">
        <v>206</v>
      </c>
    </row>
    <row r="2035" spans="1:11" x14ac:dyDescent="0.35">
      <c r="A2035">
        <v>11034</v>
      </c>
      <c r="B2035" t="s">
        <v>67</v>
      </c>
      <c r="C2035" s="1">
        <v>35905</v>
      </c>
      <c r="D2035" t="s">
        <v>124</v>
      </c>
      <c r="E2035" t="s">
        <v>24</v>
      </c>
      <c r="F2035" t="s">
        <v>170</v>
      </c>
      <c r="G2035">
        <v>37.049999999999997</v>
      </c>
      <c r="H2035">
        <v>6</v>
      </c>
      <c r="I2035">
        <f>EmpresaUsa[[#This Row],[PRECIO]]*EmpresaUsa[[#This Row],[CANTIDADSOLICITADA]]</f>
        <v>222.29999999999998</v>
      </c>
      <c r="J2035" t="s">
        <v>196</v>
      </c>
      <c r="K2035" t="s">
        <v>207</v>
      </c>
    </row>
    <row r="2036" spans="1:11" x14ac:dyDescent="0.35">
      <c r="A2036">
        <v>11035</v>
      </c>
      <c r="B2036" t="s">
        <v>73</v>
      </c>
      <c r="C2036" s="1">
        <v>35905</v>
      </c>
      <c r="D2036" t="s">
        <v>30</v>
      </c>
      <c r="E2036" t="s">
        <v>36</v>
      </c>
      <c r="F2036" t="s">
        <v>105</v>
      </c>
      <c r="G2036">
        <v>23.4</v>
      </c>
      <c r="H2036">
        <v>10</v>
      </c>
      <c r="I2036">
        <f>EmpresaUsa[[#This Row],[PRECIO]]*EmpresaUsa[[#This Row],[CANTIDADSOLICITADA]]</f>
        <v>234</v>
      </c>
      <c r="J2036" t="s">
        <v>201</v>
      </c>
      <c r="K2036" t="s">
        <v>208</v>
      </c>
    </row>
    <row r="2037" spans="1:11" x14ac:dyDescent="0.35">
      <c r="A2037">
        <v>11035</v>
      </c>
      <c r="B2037" t="s">
        <v>73</v>
      </c>
      <c r="C2037" s="1">
        <v>35905</v>
      </c>
      <c r="D2037" t="s">
        <v>30</v>
      </c>
      <c r="E2037" t="s">
        <v>36</v>
      </c>
      <c r="F2037" t="s">
        <v>66</v>
      </c>
      <c r="G2037">
        <v>23.4</v>
      </c>
      <c r="H2037">
        <v>60</v>
      </c>
      <c r="I2037">
        <f>EmpresaUsa[[#This Row],[PRECIO]]*EmpresaUsa[[#This Row],[CANTIDADSOLICITADA]]</f>
        <v>1404</v>
      </c>
      <c r="J2037" t="s">
        <v>209</v>
      </c>
      <c r="K2037" t="s">
        <v>210</v>
      </c>
    </row>
    <row r="2038" spans="1:11" x14ac:dyDescent="0.35">
      <c r="A2038">
        <v>11035</v>
      </c>
      <c r="B2038" t="s">
        <v>73</v>
      </c>
      <c r="C2038" s="1">
        <v>35905</v>
      </c>
      <c r="D2038" t="s">
        <v>30</v>
      </c>
      <c r="E2038" t="s">
        <v>12</v>
      </c>
      <c r="F2038" t="s">
        <v>13</v>
      </c>
      <c r="G2038">
        <v>18.2</v>
      </c>
      <c r="H2038">
        <v>30</v>
      </c>
      <c r="I2038">
        <f>EmpresaUsa[[#This Row],[PRECIO]]*EmpresaUsa[[#This Row],[CANTIDADSOLICITADA]]</f>
        <v>546</v>
      </c>
      <c r="J2038" t="s">
        <v>204</v>
      </c>
      <c r="K2038" t="s">
        <v>211</v>
      </c>
    </row>
    <row r="2039" spans="1:11" x14ac:dyDescent="0.35">
      <c r="A2039">
        <v>11035</v>
      </c>
      <c r="B2039" t="s">
        <v>73</v>
      </c>
      <c r="C2039" s="1">
        <v>35905</v>
      </c>
      <c r="D2039" t="s">
        <v>30</v>
      </c>
      <c r="E2039" t="s">
        <v>41</v>
      </c>
      <c r="F2039" t="s">
        <v>110</v>
      </c>
      <c r="G2039">
        <v>9.6850000000000005</v>
      </c>
      <c r="H2039">
        <v>10</v>
      </c>
      <c r="I2039">
        <f>EmpresaUsa[[#This Row],[PRECIO]]*EmpresaUsa[[#This Row],[CANTIDADSOLICITADA]]</f>
        <v>96.850000000000009</v>
      </c>
      <c r="J2039" t="s">
        <v>204</v>
      </c>
      <c r="K2039" t="s">
        <v>212</v>
      </c>
    </row>
    <row r="2040" spans="1:11" x14ac:dyDescent="0.35">
      <c r="A2040">
        <v>11036</v>
      </c>
      <c r="B2040" t="s">
        <v>67</v>
      </c>
      <c r="C2040" s="1">
        <v>35905</v>
      </c>
      <c r="D2040" t="s">
        <v>155</v>
      </c>
      <c r="E2040" t="s">
        <v>22</v>
      </c>
      <c r="F2040" t="s">
        <v>91</v>
      </c>
      <c r="G2040">
        <v>7.8</v>
      </c>
      <c r="H2040">
        <v>7</v>
      </c>
      <c r="I2040">
        <f>EmpresaUsa[[#This Row],[PRECIO]]*EmpresaUsa[[#This Row],[CANTIDADSOLICITADA]]</f>
        <v>54.6</v>
      </c>
      <c r="J2040" t="s">
        <v>196</v>
      </c>
      <c r="K2040" t="s">
        <v>213</v>
      </c>
    </row>
    <row r="2041" spans="1:11" x14ac:dyDescent="0.35">
      <c r="A2041">
        <v>11036</v>
      </c>
      <c r="B2041" t="s">
        <v>67</v>
      </c>
      <c r="C2041" s="1">
        <v>35905</v>
      </c>
      <c r="D2041" t="s">
        <v>155</v>
      </c>
      <c r="E2041" t="s">
        <v>10</v>
      </c>
      <c r="F2041" t="s">
        <v>49</v>
      </c>
      <c r="G2041">
        <v>71.5</v>
      </c>
      <c r="H2041">
        <v>30</v>
      </c>
      <c r="I2041">
        <f>EmpresaUsa[[#This Row],[PRECIO]]*EmpresaUsa[[#This Row],[CANTIDADSOLICITADA]]</f>
        <v>2145</v>
      </c>
      <c r="J2041" t="s">
        <v>201</v>
      </c>
      <c r="K2041" t="s">
        <v>214</v>
      </c>
    </row>
    <row r="2042" spans="1:11" x14ac:dyDescent="0.35">
      <c r="A2042">
        <v>11037</v>
      </c>
      <c r="B2042" t="s">
        <v>112</v>
      </c>
      <c r="C2042" s="1">
        <v>35906</v>
      </c>
      <c r="D2042" t="s">
        <v>123</v>
      </c>
      <c r="E2042" t="s">
        <v>36</v>
      </c>
      <c r="F2042" t="s">
        <v>64</v>
      </c>
      <c r="G2042">
        <v>19.5</v>
      </c>
      <c r="H2042">
        <v>4</v>
      </c>
      <c r="I2042">
        <f>EmpresaUsa[[#This Row],[PRECIO]]*EmpresaUsa[[#This Row],[CANTIDADSOLICITADA]]</f>
        <v>78</v>
      </c>
      <c r="J2042" t="s">
        <v>201</v>
      </c>
      <c r="K2042" t="s">
        <v>215</v>
      </c>
    </row>
    <row r="2043" spans="1:11" x14ac:dyDescent="0.35">
      <c r="A2043">
        <v>11038</v>
      </c>
      <c r="B2043" t="s">
        <v>55</v>
      </c>
      <c r="C2043" s="1">
        <v>35906</v>
      </c>
      <c r="D2043" t="s">
        <v>30</v>
      </c>
      <c r="E2043" t="s">
        <v>22</v>
      </c>
      <c r="F2043" t="s">
        <v>79</v>
      </c>
      <c r="G2043">
        <v>23.92</v>
      </c>
      <c r="H2043">
        <v>5</v>
      </c>
      <c r="I2043">
        <f>EmpresaUsa[[#This Row],[PRECIO]]*EmpresaUsa[[#This Row],[CANTIDADSOLICITADA]]</f>
        <v>119.60000000000001</v>
      </c>
      <c r="J2043" t="s">
        <v>194</v>
      </c>
      <c r="K2043" t="s">
        <v>216</v>
      </c>
    </row>
    <row r="2044" spans="1:11" x14ac:dyDescent="0.35">
      <c r="A2044">
        <v>11038</v>
      </c>
      <c r="B2044" t="s">
        <v>55</v>
      </c>
      <c r="C2044" s="1">
        <v>35906</v>
      </c>
      <c r="D2044" t="s">
        <v>30</v>
      </c>
      <c r="E2044" t="s">
        <v>12</v>
      </c>
      <c r="F2044" t="s">
        <v>134</v>
      </c>
      <c r="G2044">
        <v>9.1</v>
      </c>
      <c r="H2044">
        <v>2</v>
      </c>
      <c r="I2044">
        <f>EmpresaUsa[[#This Row],[PRECIO]]*EmpresaUsa[[#This Row],[CANTIDADSOLICITADA]]</f>
        <v>18.2</v>
      </c>
      <c r="J2044" t="s">
        <v>199</v>
      </c>
      <c r="K2044" t="s">
        <v>217</v>
      </c>
    </row>
    <row r="2045" spans="1:11" x14ac:dyDescent="0.35">
      <c r="A2045">
        <v>11038</v>
      </c>
      <c r="B2045" t="s">
        <v>55</v>
      </c>
      <c r="C2045" s="1">
        <v>35906</v>
      </c>
      <c r="D2045" t="s">
        <v>30</v>
      </c>
      <c r="E2045" t="s">
        <v>10</v>
      </c>
      <c r="F2045" t="s">
        <v>88</v>
      </c>
      <c r="G2045">
        <v>27.95</v>
      </c>
      <c r="H2045">
        <v>30</v>
      </c>
      <c r="I2045">
        <f>EmpresaUsa[[#This Row],[PRECIO]]*EmpresaUsa[[#This Row],[CANTIDADSOLICITADA]]</f>
        <v>838.5</v>
      </c>
      <c r="J2045" t="s">
        <v>194</v>
      </c>
      <c r="K2045" t="s">
        <v>218</v>
      </c>
    </row>
    <row r="2046" spans="1:11" x14ac:dyDescent="0.35">
      <c r="A2046">
        <v>11039</v>
      </c>
      <c r="B2046" t="s">
        <v>55</v>
      </c>
      <c r="C2046" s="1">
        <v>35906</v>
      </c>
      <c r="D2046" t="s">
        <v>167</v>
      </c>
      <c r="E2046" t="s">
        <v>17</v>
      </c>
      <c r="F2046" t="s">
        <v>93</v>
      </c>
      <c r="G2046">
        <v>59.28</v>
      </c>
      <c r="H2046">
        <v>20</v>
      </c>
      <c r="I2046">
        <f>EmpresaUsa[[#This Row],[PRECIO]]*EmpresaUsa[[#This Row],[CANTIDADSOLICITADA]]</f>
        <v>1185.5999999999999</v>
      </c>
      <c r="J2046" t="s">
        <v>196</v>
      </c>
      <c r="K2046" t="s">
        <v>219</v>
      </c>
    </row>
    <row r="2047" spans="1:11" x14ac:dyDescent="0.35">
      <c r="A2047">
        <v>11039</v>
      </c>
      <c r="B2047" t="s">
        <v>55</v>
      </c>
      <c r="C2047" s="1">
        <v>35906</v>
      </c>
      <c r="D2047" t="s">
        <v>167</v>
      </c>
      <c r="E2047" t="s">
        <v>36</v>
      </c>
      <c r="F2047" t="s">
        <v>66</v>
      </c>
      <c r="G2047">
        <v>23.4</v>
      </c>
      <c r="H2047">
        <v>24</v>
      </c>
      <c r="I2047">
        <f>EmpresaUsa[[#This Row],[PRECIO]]*EmpresaUsa[[#This Row],[CANTIDADSOLICITADA]]</f>
        <v>561.59999999999991</v>
      </c>
      <c r="J2047" t="s">
        <v>196</v>
      </c>
      <c r="K2047" t="s">
        <v>220</v>
      </c>
    </row>
    <row r="2048" spans="1:11" x14ac:dyDescent="0.35">
      <c r="A2048">
        <v>11039</v>
      </c>
      <c r="B2048" t="s">
        <v>55</v>
      </c>
      <c r="C2048" s="1">
        <v>35906</v>
      </c>
      <c r="D2048" t="s">
        <v>167</v>
      </c>
      <c r="E2048" t="s">
        <v>31</v>
      </c>
      <c r="F2048" t="s">
        <v>38</v>
      </c>
      <c r="G2048">
        <v>26</v>
      </c>
      <c r="H2048">
        <v>60</v>
      </c>
      <c r="I2048">
        <f>EmpresaUsa[[#This Row],[PRECIO]]*EmpresaUsa[[#This Row],[CANTIDADSOLICITADA]]</f>
        <v>1560</v>
      </c>
      <c r="J2048" t="s">
        <v>199</v>
      </c>
      <c r="K2048" t="s">
        <v>221</v>
      </c>
    </row>
    <row r="2049" spans="1:11" x14ac:dyDescent="0.35">
      <c r="A2049">
        <v>11039</v>
      </c>
      <c r="B2049" t="s">
        <v>55</v>
      </c>
      <c r="C2049" s="1">
        <v>35906</v>
      </c>
      <c r="D2049" t="s">
        <v>167</v>
      </c>
      <c r="E2049" t="s">
        <v>12</v>
      </c>
      <c r="F2049" t="s">
        <v>29</v>
      </c>
      <c r="G2049">
        <v>25.35</v>
      </c>
      <c r="H2049">
        <v>28</v>
      </c>
      <c r="I2049">
        <f>EmpresaUsa[[#This Row],[PRECIO]]*EmpresaUsa[[#This Row],[CANTIDADSOLICITADA]]</f>
        <v>709.80000000000007</v>
      </c>
      <c r="J2049" t="s">
        <v>196</v>
      </c>
      <c r="K2049" t="s">
        <v>222</v>
      </c>
    </row>
    <row r="2050" spans="1:11" x14ac:dyDescent="0.35">
      <c r="A2050">
        <v>11040</v>
      </c>
      <c r="B2050" t="s">
        <v>20</v>
      </c>
      <c r="C2050" s="1">
        <v>35907</v>
      </c>
      <c r="D2050" t="s">
        <v>181</v>
      </c>
      <c r="E2050" t="s">
        <v>31</v>
      </c>
      <c r="F2050" t="s">
        <v>60</v>
      </c>
      <c r="G2050">
        <v>13</v>
      </c>
      <c r="H2050">
        <v>20</v>
      </c>
      <c r="I2050">
        <f>EmpresaUsa[[#This Row],[PRECIO]]*EmpresaUsa[[#This Row],[CANTIDADSOLICITADA]]</f>
        <v>260</v>
      </c>
      <c r="J2050" t="s">
        <v>209</v>
      </c>
      <c r="K2050" t="s">
        <v>223</v>
      </c>
    </row>
    <row r="2051" spans="1:11" x14ac:dyDescent="0.35">
      <c r="A2051">
        <v>11041</v>
      </c>
      <c r="B2051" t="s">
        <v>26</v>
      </c>
      <c r="C2051" s="1">
        <v>35907</v>
      </c>
      <c r="D2051" t="s">
        <v>39</v>
      </c>
      <c r="E2051" t="s">
        <v>36</v>
      </c>
      <c r="F2051" t="s">
        <v>46</v>
      </c>
      <c r="G2051">
        <v>24.7</v>
      </c>
      <c r="H2051">
        <v>30</v>
      </c>
      <c r="I2051">
        <f>EmpresaUsa[[#This Row],[PRECIO]]*EmpresaUsa[[#This Row],[CANTIDADSOLICITADA]]</f>
        <v>741</v>
      </c>
      <c r="J2051" t="s">
        <v>201</v>
      </c>
      <c r="K2051" t="s">
        <v>224</v>
      </c>
    </row>
    <row r="2052" spans="1:11" x14ac:dyDescent="0.35">
      <c r="A2052">
        <v>11041</v>
      </c>
      <c r="B2052" t="s">
        <v>26</v>
      </c>
      <c r="C2052" s="1">
        <v>35907</v>
      </c>
      <c r="D2052" t="s">
        <v>39</v>
      </c>
      <c r="E2052" t="s">
        <v>24</v>
      </c>
      <c r="F2052" t="s">
        <v>96</v>
      </c>
      <c r="G2052">
        <v>57.07</v>
      </c>
      <c r="H2052">
        <v>30</v>
      </c>
      <c r="I2052">
        <f>EmpresaUsa[[#This Row],[PRECIO]]*EmpresaUsa[[#This Row],[CANTIDADSOLICITADA]]</f>
        <v>1712.1</v>
      </c>
      <c r="J2052" t="s">
        <v>199</v>
      </c>
      <c r="K2052" t="s">
        <v>225</v>
      </c>
    </row>
    <row r="2053" spans="1:11" x14ac:dyDescent="0.35">
      <c r="A2053">
        <v>11042</v>
      </c>
      <c r="B2053" t="s">
        <v>73</v>
      </c>
      <c r="C2053" s="1">
        <v>35907</v>
      </c>
      <c r="D2053" t="s">
        <v>116</v>
      </c>
      <c r="E2053" t="s">
        <v>24</v>
      </c>
      <c r="F2053" t="s">
        <v>95</v>
      </c>
      <c r="G2053">
        <v>25.285</v>
      </c>
      <c r="H2053">
        <v>15</v>
      </c>
      <c r="I2053">
        <f>EmpresaUsa[[#This Row],[PRECIO]]*EmpresaUsa[[#This Row],[CANTIDADSOLICITADA]]</f>
        <v>379.27499999999998</v>
      </c>
      <c r="J2053" t="s">
        <v>194</v>
      </c>
      <c r="K2053" t="s">
        <v>226</v>
      </c>
    </row>
    <row r="2054" spans="1:11" x14ac:dyDescent="0.35">
      <c r="A2054">
        <v>11042</v>
      </c>
      <c r="B2054" t="s">
        <v>73</v>
      </c>
      <c r="C2054" s="1">
        <v>35907</v>
      </c>
      <c r="D2054" t="s">
        <v>116</v>
      </c>
      <c r="E2054" t="s">
        <v>24</v>
      </c>
      <c r="F2054" t="s">
        <v>170</v>
      </c>
      <c r="G2054">
        <v>37.049999999999997</v>
      </c>
      <c r="H2054">
        <v>4</v>
      </c>
      <c r="I2054">
        <f>EmpresaUsa[[#This Row],[PRECIO]]*EmpresaUsa[[#This Row],[CANTIDADSOLICITADA]]</f>
        <v>148.19999999999999</v>
      </c>
      <c r="J2054" t="s">
        <v>194</v>
      </c>
      <c r="K2054" t="s">
        <v>195</v>
      </c>
    </row>
    <row r="2055" spans="1:11" x14ac:dyDescent="0.35">
      <c r="A2055">
        <v>11043</v>
      </c>
      <c r="B2055" t="s">
        <v>8</v>
      </c>
      <c r="C2055" s="1">
        <v>35907</v>
      </c>
      <c r="D2055" t="s">
        <v>189</v>
      </c>
      <c r="E2055" t="s">
        <v>10</v>
      </c>
      <c r="F2055" t="s">
        <v>11</v>
      </c>
      <c r="G2055">
        <v>27.3</v>
      </c>
      <c r="H2055">
        <v>10</v>
      </c>
      <c r="I2055">
        <f>EmpresaUsa[[#This Row],[PRECIO]]*EmpresaUsa[[#This Row],[CANTIDADSOLICITADA]]</f>
        <v>273</v>
      </c>
      <c r="J2055" t="s">
        <v>196</v>
      </c>
      <c r="K2055" t="s">
        <v>197</v>
      </c>
    </row>
    <row r="2056" spans="1:11" x14ac:dyDescent="0.35">
      <c r="A2056">
        <v>11044</v>
      </c>
      <c r="B2056" t="s">
        <v>20</v>
      </c>
      <c r="C2056" s="1">
        <v>35908</v>
      </c>
      <c r="D2056" t="s">
        <v>161</v>
      </c>
      <c r="E2056" t="s">
        <v>31</v>
      </c>
      <c r="F2056" t="s">
        <v>63</v>
      </c>
      <c r="G2056">
        <v>64.09</v>
      </c>
      <c r="H2056">
        <v>12</v>
      </c>
      <c r="I2056">
        <f>EmpresaUsa[[#This Row],[PRECIO]]*EmpresaUsa[[#This Row],[CANTIDADSOLICITADA]]</f>
        <v>769.08</v>
      </c>
      <c r="J2056" t="s">
        <v>196</v>
      </c>
      <c r="K2056" t="s">
        <v>198</v>
      </c>
    </row>
    <row r="2057" spans="1:11" x14ac:dyDescent="0.35">
      <c r="A2057">
        <v>11045</v>
      </c>
      <c r="B2057" t="s">
        <v>15</v>
      </c>
      <c r="C2057" s="1">
        <v>35908</v>
      </c>
      <c r="D2057" t="s">
        <v>165</v>
      </c>
      <c r="E2057" t="s">
        <v>10</v>
      </c>
      <c r="F2057" t="s">
        <v>33</v>
      </c>
      <c r="G2057">
        <v>3.25</v>
      </c>
      <c r="H2057">
        <v>15</v>
      </c>
      <c r="I2057">
        <f>EmpresaUsa[[#This Row],[PRECIO]]*EmpresaUsa[[#This Row],[CANTIDADSOLICITADA]]</f>
        <v>48.75</v>
      </c>
      <c r="J2057" t="s">
        <v>199</v>
      </c>
      <c r="K2057" t="s">
        <v>200</v>
      </c>
    </row>
    <row r="2058" spans="1:11" x14ac:dyDescent="0.35">
      <c r="A2058">
        <v>11045</v>
      </c>
      <c r="B2058" t="s">
        <v>15</v>
      </c>
      <c r="C2058" s="1">
        <v>35908</v>
      </c>
      <c r="D2058" t="s">
        <v>165</v>
      </c>
      <c r="E2058" t="s">
        <v>17</v>
      </c>
      <c r="F2058" t="s">
        <v>19</v>
      </c>
      <c r="G2058">
        <v>68.900000000000006</v>
      </c>
      <c r="H2058">
        <v>24</v>
      </c>
      <c r="I2058">
        <f>EmpresaUsa[[#This Row],[PRECIO]]*EmpresaUsa[[#This Row],[CANTIDADSOLICITADA]]</f>
        <v>1653.6000000000001</v>
      </c>
      <c r="J2058" t="s">
        <v>201</v>
      </c>
      <c r="K2058" t="s">
        <v>202</v>
      </c>
    </row>
    <row r="2059" spans="1:11" x14ac:dyDescent="0.35">
      <c r="A2059">
        <v>11046</v>
      </c>
      <c r="B2059" t="s">
        <v>67</v>
      </c>
      <c r="C2059" s="1">
        <v>35908</v>
      </c>
      <c r="D2059" t="s">
        <v>122</v>
      </c>
      <c r="E2059" t="s">
        <v>10</v>
      </c>
      <c r="F2059" t="s">
        <v>77</v>
      </c>
      <c r="G2059">
        <v>49.4</v>
      </c>
      <c r="H2059">
        <v>20</v>
      </c>
      <c r="I2059">
        <f>EmpresaUsa[[#This Row],[PRECIO]]*EmpresaUsa[[#This Row],[CANTIDADSOLICITADA]]</f>
        <v>988</v>
      </c>
      <c r="J2059" t="s">
        <v>196</v>
      </c>
      <c r="K2059" t="s">
        <v>203</v>
      </c>
    </row>
    <row r="2060" spans="1:11" x14ac:dyDescent="0.35">
      <c r="A2060">
        <v>11046</v>
      </c>
      <c r="B2060" t="s">
        <v>67</v>
      </c>
      <c r="C2060" s="1">
        <v>35908</v>
      </c>
      <c r="D2060" t="s">
        <v>122</v>
      </c>
      <c r="E2060" t="s">
        <v>10</v>
      </c>
      <c r="F2060" t="s">
        <v>58</v>
      </c>
      <c r="G2060">
        <v>41.6</v>
      </c>
      <c r="H2060">
        <v>15</v>
      </c>
      <c r="I2060">
        <f>EmpresaUsa[[#This Row],[PRECIO]]*EmpresaUsa[[#This Row],[CANTIDADSOLICITADA]]</f>
        <v>624</v>
      </c>
      <c r="J2060" t="s">
        <v>204</v>
      </c>
      <c r="K2060" t="s">
        <v>205</v>
      </c>
    </row>
    <row r="2061" spans="1:11" x14ac:dyDescent="0.35">
      <c r="A2061">
        <v>11046</v>
      </c>
      <c r="B2061" t="s">
        <v>67</v>
      </c>
      <c r="C2061" s="1">
        <v>35908</v>
      </c>
      <c r="D2061" t="s">
        <v>122</v>
      </c>
      <c r="E2061" t="s">
        <v>36</v>
      </c>
      <c r="F2061" t="s">
        <v>66</v>
      </c>
      <c r="G2061">
        <v>23.4</v>
      </c>
      <c r="H2061">
        <v>18</v>
      </c>
      <c r="I2061">
        <f>EmpresaUsa[[#This Row],[PRECIO]]*EmpresaUsa[[#This Row],[CANTIDADSOLICITADA]]</f>
        <v>421.2</v>
      </c>
      <c r="J2061" t="s">
        <v>196</v>
      </c>
      <c r="K2061" t="s">
        <v>206</v>
      </c>
    </row>
    <row r="2062" spans="1:11" x14ac:dyDescent="0.35">
      <c r="A2062">
        <v>11047</v>
      </c>
      <c r="B2062" t="s">
        <v>112</v>
      </c>
      <c r="C2062" s="1">
        <v>35909</v>
      </c>
      <c r="D2062" t="s">
        <v>156</v>
      </c>
      <c r="E2062" t="s">
        <v>36</v>
      </c>
      <c r="F2062" t="s">
        <v>105</v>
      </c>
      <c r="G2062">
        <v>23.4</v>
      </c>
      <c r="H2062">
        <v>25</v>
      </c>
      <c r="I2062">
        <f>EmpresaUsa[[#This Row],[PRECIO]]*EmpresaUsa[[#This Row],[CANTIDADSOLICITADA]]</f>
        <v>585</v>
      </c>
      <c r="J2062" t="s">
        <v>196</v>
      </c>
      <c r="K2062" t="s">
        <v>207</v>
      </c>
    </row>
    <row r="2063" spans="1:11" x14ac:dyDescent="0.35">
      <c r="A2063">
        <v>11047</v>
      </c>
      <c r="B2063" t="s">
        <v>112</v>
      </c>
      <c r="C2063" s="1">
        <v>35909</v>
      </c>
      <c r="D2063" t="s">
        <v>156</v>
      </c>
      <c r="E2063" t="s">
        <v>24</v>
      </c>
      <c r="F2063" t="s">
        <v>57</v>
      </c>
      <c r="G2063">
        <v>27.754999999999999</v>
      </c>
      <c r="H2063">
        <v>30</v>
      </c>
      <c r="I2063">
        <f>EmpresaUsa[[#This Row],[PRECIO]]*EmpresaUsa[[#This Row],[CANTIDADSOLICITADA]]</f>
        <v>832.65</v>
      </c>
      <c r="J2063" t="s">
        <v>201</v>
      </c>
      <c r="K2063" t="s">
        <v>208</v>
      </c>
    </row>
    <row r="2064" spans="1:11" x14ac:dyDescent="0.35">
      <c r="A2064">
        <v>11048</v>
      </c>
      <c r="B2064" t="s">
        <v>112</v>
      </c>
      <c r="C2064" s="1">
        <v>35909</v>
      </c>
      <c r="D2064" t="s">
        <v>165</v>
      </c>
      <c r="E2064" t="s">
        <v>31</v>
      </c>
      <c r="F2064" t="s">
        <v>111</v>
      </c>
      <c r="G2064">
        <v>16.25</v>
      </c>
      <c r="H2064">
        <v>42</v>
      </c>
      <c r="I2064">
        <f>EmpresaUsa[[#This Row],[PRECIO]]*EmpresaUsa[[#This Row],[CANTIDADSOLICITADA]]</f>
        <v>682.5</v>
      </c>
      <c r="J2064" t="s">
        <v>209</v>
      </c>
      <c r="K2064" t="s">
        <v>210</v>
      </c>
    </row>
    <row r="2065" spans="1:11" x14ac:dyDescent="0.35">
      <c r="A2065">
        <v>11049</v>
      </c>
      <c r="B2065" t="s">
        <v>26</v>
      </c>
      <c r="C2065" s="1">
        <v>35909</v>
      </c>
      <c r="D2065" t="s">
        <v>173</v>
      </c>
      <c r="E2065" t="s">
        <v>36</v>
      </c>
      <c r="F2065" t="s">
        <v>46</v>
      </c>
      <c r="G2065">
        <v>24.7</v>
      </c>
      <c r="H2065">
        <v>10</v>
      </c>
      <c r="I2065">
        <f>EmpresaUsa[[#This Row],[PRECIO]]*EmpresaUsa[[#This Row],[CANTIDADSOLICITADA]]</f>
        <v>247</v>
      </c>
      <c r="J2065" t="s">
        <v>204</v>
      </c>
      <c r="K2065" t="s">
        <v>211</v>
      </c>
    </row>
    <row r="2066" spans="1:11" x14ac:dyDescent="0.35">
      <c r="A2066">
        <v>11049</v>
      </c>
      <c r="B2066" t="s">
        <v>26</v>
      </c>
      <c r="C2066" s="1">
        <v>35909</v>
      </c>
      <c r="D2066" t="s">
        <v>173</v>
      </c>
      <c r="E2066" t="s">
        <v>10</v>
      </c>
      <c r="F2066" t="s">
        <v>77</v>
      </c>
      <c r="G2066">
        <v>49.4</v>
      </c>
      <c r="H2066">
        <v>4</v>
      </c>
      <c r="I2066">
        <f>EmpresaUsa[[#This Row],[PRECIO]]*EmpresaUsa[[#This Row],[CANTIDADSOLICITADA]]</f>
        <v>197.6</v>
      </c>
      <c r="J2066" t="s">
        <v>204</v>
      </c>
      <c r="K2066" t="s">
        <v>212</v>
      </c>
    </row>
    <row r="2067" spans="1:11" x14ac:dyDescent="0.35">
      <c r="A2067">
        <v>11050</v>
      </c>
      <c r="B2067" t="s">
        <v>67</v>
      </c>
      <c r="C2067" s="1">
        <v>35912</v>
      </c>
      <c r="D2067" t="s">
        <v>72</v>
      </c>
      <c r="E2067" t="s">
        <v>36</v>
      </c>
      <c r="F2067" t="s">
        <v>80</v>
      </c>
      <c r="G2067">
        <v>23.4</v>
      </c>
      <c r="H2067">
        <v>50</v>
      </c>
      <c r="I2067">
        <f>EmpresaUsa[[#This Row],[PRECIO]]*EmpresaUsa[[#This Row],[CANTIDADSOLICITADA]]</f>
        <v>1170</v>
      </c>
      <c r="J2067" t="s">
        <v>196</v>
      </c>
      <c r="K2067" t="s">
        <v>213</v>
      </c>
    </row>
    <row r="2068" spans="1:11" x14ac:dyDescent="0.35">
      <c r="A2068">
        <v>11051</v>
      </c>
      <c r="B2068" t="s">
        <v>112</v>
      </c>
      <c r="C2068" s="1">
        <v>35912</v>
      </c>
      <c r="D2068" t="s">
        <v>150</v>
      </c>
      <c r="E2068" t="s">
        <v>36</v>
      </c>
      <c r="F2068" t="s">
        <v>40</v>
      </c>
      <c r="G2068">
        <v>5.85</v>
      </c>
      <c r="H2068">
        <v>10</v>
      </c>
      <c r="I2068">
        <f>EmpresaUsa[[#This Row],[PRECIO]]*EmpresaUsa[[#This Row],[CANTIDADSOLICITADA]]</f>
        <v>58.5</v>
      </c>
      <c r="J2068" t="s">
        <v>201</v>
      </c>
      <c r="K2068" t="s">
        <v>214</v>
      </c>
    </row>
    <row r="2069" spans="1:11" x14ac:dyDescent="0.35">
      <c r="A2069">
        <v>11052</v>
      </c>
      <c r="B2069" t="s">
        <v>26</v>
      </c>
      <c r="C2069" s="1">
        <v>35912</v>
      </c>
      <c r="D2069" t="s">
        <v>21</v>
      </c>
      <c r="E2069" t="s">
        <v>36</v>
      </c>
      <c r="F2069" t="s">
        <v>84</v>
      </c>
      <c r="G2069">
        <v>59.8</v>
      </c>
      <c r="H2069">
        <v>30</v>
      </c>
      <c r="I2069">
        <f>EmpresaUsa[[#This Row],[PRECIO]]*EmpresaUsa[[#This Row],[CANTIDADSOLICITADA]]</f>
        <v>1794</v>
      </c>
      <c r="J2069" t="s">
        <v>201</v>
      </c>
      <c r="K2069" t="s">
        <v>215</v>
      </c>
    </row>
    <row r="2070" spans="1:11" x14ac:dyDescent="0.35">
      <c r="A2070">
        <v>11052</v>
      </c>
      <c r="B2070" t="s">
        <v>26</v>
      </c>
      <c r="C2070" s="1">
        <v>35912</v>
      </c>
      <c r="D2070" t="s">
        <v>21</v>
      </c>
      <c r="E2070" t="s">
        <v>24</v>
      </c>
      <c r="F2070" t="s">
        <v>170</v>
      </c>
      <c r="G2070">
        <v>37.049999999999997</v>
      </c>
      <c r="H2070">
        <v>10</v>
      </c>
      <c r="I2070">
        <f>EmpresaUsa[[#This Row],[PRECIO]]*EmpresaUsa[[#This Row],[CANTIDADSOLICITADA]]</f>
        <v>370.5</v>
      </c>
      <c r="J2070" t="s">
        <v>194</v>
      </c>
      <c r="K2070" t="s">
        <v>216</v>
      </c>
    </row>
    <row r="2071" spans="1:11" x14ac:dyDescent="0.35">
      <c r="A2071">
        <v>11053</v>
      </c>
      <c r="B2071" t="s">
        <v>73</v>
      </c>
      <c r="C2071" s="1">
        <v>35912</v>
      </c>
      <c r="D2071" t="s">
        <v>152</v>
      </c>
      <c r="E2071" t="s">
        <v>22</v>
      </c>
      <c r="F2071" t="s">
        <v>118</v>
      </c>
      <c r="G2071">
        <v>81.25</v>
      </c>
      <c r="H2071">
        <v>35</v>
      </c>
      <c r="I2071">
        <f>EmpresaUsa[[#This Row],[PRECIO]]*EmpresaUsa[[#This Row],[CANTIDADSOLICITADA]]</f>
        <v>2843.75</v>
      </c>
      <c r="J2071" t="s">
        <v>199</v>
      </c>
      <c r="K2071" t="s">
        <v>217</v>
      </c>
    </row>
    <row r="2072" spans="1:11" x14ac:dyDescent="0.35">
      <c r="A2072">
        <v>11053</v>
      </c>
      <c r="B2072" t="s">
        <v>73</v>
      </c>
      <c r="C2072" s="1">
        <v>35912</v>
      </c>
      <c r="D2072" t="s">
        <v>152</v>
      </c>
      <c r="E2072" t="s">
        <v>10</v>
      </c>
      <c r="F2072" t="s">
        <v>58</v>
      </c>
      <c r="G2072">
        <v>41.6</v>
      </c>
      <c r="H2072">
        <v>20</v>
      </c>
      <c r="I2072">
        <f>EmpresaUsa[[#This Row],[PRECIO]]*EmpresaUsa[[#This Row],[CANTIDADSOLICITADA]]</f>
        <v>832</v>
      </c>
      <c r="J2072" t="s">
        <v>194</v>
      </c>
      <c r="K2072" t="s">
        <v>218</v>
      </c>
    </row>
    <row r="2073" spans="1:11" x14ac:dyDescent="0.35">
      <c r="A2073">
        <v>11053</v>
      </c>
      <c r="B2073" t="s">
        <v>73</v>
      </c>
      <c r="C2073" s="1">
        <v>35912</v>
      </c>
      <c r="D2073" t="s">
        <v>152</v>
      </c>
      <c r="E2073" t="s">
        <v>12</v>
      </c>
      <c r="F2073" t="s">
        <v>115</v>
      </c>
      <c r="G2073">
        <v>43.225000000000001</v>
      </c>
      <c r="H2073">
        <v>25</v>
      </c>
      <c r="I2073">
        <f>EmpresaUsa[[#This Row],[PRECIO]]*EmpresaUsa[[#This Row],[CANTIDADSOLICITADA]]</f>
        <v>1080.625</v>
      </c>
      <c r="J2073" t="s">
        <v>196</v>
      </c>
      <c r="K2073" t="s">
        <v>219</v>
      </c>
    </row>
    <row r="2074" spans="1:11" x14ac:dyDescent="0.35">
      <c r="A2074">
        <v>11054</v>
      </c>
      <c r="B2074" t="s">
        <v>67</v>
      </c>
      <c r="C2074" s="1">
        <v>35913</v>
      </c>
      <c r="D2074" t="s">
        <v>180</v>
      </c>
      <c r="E2074" t="s">
        <v>10</v>
      </c>
      <c r="F2074" t="s">
        <v>33</v>
      </c>
      <c r="G2074">
        <v>3.25</v>
      </c>
      <c r="H2074">
        <v>10</v>
      </c>
      <c r="I2074">
        <f>EmpresaUsa[[#This Row],[PRECIO]]*EmpresaUsa[[#This Row],[CANTIDADSOLICITADA]]</f>
        <v>32.5</v>
      </c>
      <c r="J2074" t="s">
        <v>196</v>
      </c>
      <c r="K2074" t="s">
        <v>220</v>
      </c>
    </row>
    <row r="2075" spans="1:11" x14ac:dyDescent="0.35">
      <c r="A2075">
        <v>11054</v>
      </c>
      <c r="B2075" t="s">
        <v>67</v>
      </c>
      <c r="C2075" s="1">
        <v>35913</v>
      </c>
      <c r="D2075" t="s">
        <v>180</v>
      </c>
      <c r="E2075" t="s">
        <v>36</v>
      </c>
      <c r="F2075" t="s">
        <v>104</v>
      </c>
      <c r="G2075">
        <v>18.2</v>
      </c>
      <c r="H2075">
        <v>20</v>
      </c>
      <c r="I2075">
        <f>EmpresaUsa[[#This Row],[PRECIO]]*EmpresaUsa[[#This Row],[CANTIDADSOLICITADA]]</f>
        <v>364</v>
      </c>
      <c r="J2075" t="s">
        <v>199</v>
      </c>
      <c r="K2075" t="s">
        <v>221</v>
      </c>
    </row>
    <row r="2076" spans="1:11" x14ac:dyDescent="0.35">
      <c r="A2076">
        <v>11055</v>
      </c>
      <c r="B2076" t="s">
        <v>112</v>
      </c>
      <c r="C2076" s="1">
        <v>35913</v>
      </c>
      <c r="D2076" t="s">
        <v>53</v>
      </c>
      <c r="E2076" t="s">
        <v>36</v>
      </c>
      <c r="F2076" t="s">
        <v>40</v>
      </c>
      <c r="G2076">
        <v>5.85</v>
      </c>
      <c r="H2076">
        <v>15</v>
      </c>
      <c r="I2076">
        <f>EmpresaUsa[[#This Row],[PRECIO]]*EmpresaUsa[[#This Row],[CANTIDADSOLICITADA]]</f>
        <v>87.75</v>
      </c>
      <c r="J2076" t="s">
        <v>196</v>
      </c>
      <c r="K2076" t="s">
        <v>222</v>
      </c>
    </row>
    <row r="2077" spans="1:11" x14ac:dyDescent="0.35">
      <c r="A2077">
        <v>11055</v>
      </c>
      <c r="B2077" t="s">
        <v>112</v>
      </c>
      <c r="C2077" s="1">
        <v>35913</v>
      </c>
      <c r="D2077" t="s">
        <v>53</v>
      </c>
      <c r="E2077" t="s">
        <v>31</v>
      </c>
      <c r="F2077" t="s">
        <v>136</v>
      </c>
      <c r="G2077">
        <v>18.2</v>
      </c>
      <c r="H2077">
        <v>15</v>
      </c>
      <c r="I2077">
        <f>EmpresaUsa[[#This Row],[PRECIO]]*EmpresaUsa[[#This Row],[CANTIDADSOLICITADA]]</f>
        <v>273</v>
      </c>
      <c r="J2077" t="s">
        <v>209</v>
      </c>
      <c r="K2077" t="s">
        <v>223</v>
      </c>
    </row>
    <row r="2078" spans="1:11" x14ac:dyDescent="0.35">
      <c r="A2078">
        <v>11055</v>
      </c>
      <c r="B2078" t="s">
        <v>112</v>
      </c>
      <c r="C2078" s="1">
        <v>35913</v>
      </c>
      <c r="D2078" t="s">
        <v>53</v>
      </c>
      <c r="E2078" t="s">
        <v>17</v>
      </c>
      <c r="F2078" t="s">
        <v>19</v>
      </c>
      <c r="G2078">
        <v>68.900000000000006</v>
      </c>
      <c r="H2078">
        <v>20</v>
      </c>
      <c r="I2078">
        <f>EmpresaUsa[[#This Row],[PRECIO]]*EmpresaUsa[[#This Row],[CANTIDADSOLICITADA]]</f>
        <v>1378</v>
      </c>
      <c r="J2078" t="s">
        <v>201</v>
      </c>
      <c r="K2078" t="s">
        <v>224</v>
      </c>
    </row>
    <row r="2079" spans="1:11" x14ac:dyDescent="0.35">
      <c r="A2079">
        <v>11055</v>
      </c>
      <c r="B2079" t="s">
        <v>112</v>
      </c>
      <c r="C2079" s="1">
        <v>35913</v>
      </c>
      <c r="D2079" t="s">
        <v>53</v>
      </c>
      <c r="E2079" t="s">
        <v>12</v>
      </c>
      <c r="F2079" t="s">
        <v>29</v>
      </c>
      <c r="G2079">
        <v>25.35</v>
      </c>
      <c r="H2079">
        <v>20</v>
      </c>
      <c r="I2079">
        <f>EmpresaUsa[[#This Row],[PRECIO]]*EmpresaUsa[[#This Row],[CANTIDADSOLICITADA]]</f>
        <v>507</v>
      </c>
      <c r="J2079" t="s">
        <v>199</v>
      </c>
      <c r="K2079" t="s">
        <v>225</v>
      </c>
    </row>
    <row r="2080" spans="1:11" x14ac:dyDescent="0.35">
      <c r="A2080">
        <v>11056</v>
      </c>
      <c r="B2080" t="s">
        <v>67</v>
      </c>
      <c r="C2080" s="1">
        <v>35913</v>
      </c>
      <c r="D2080" t="s">
        <v>156</v>
      </c>
      <c r="E2080" t="s">
        <v>17</v>
      </c>
      <c r="F2080" t="s">
        <v>69</v>
      </c>
      <c r="G2080">
        <v>39</v>
      </c>
      <c r="H2080">
        <v>40</v>
      </c>
      <c r="I2080">
        <f>EmpresaUsa[[#This Row],[PRECIO]]*EmpresaUsa[[#This Row],[CANTIDADSOLICITADA]]</f>
        <v>1560</v>
      </c>
      <c r="J2080" t="s">
        <v>194</v>
      </c>
      <c r="K2080" t="s">
        <v>226</v>
      </c>
    </row>
    <row r="2081" spans="1:11" x14ac:dyDescent="0.35">
      <c r="A2081">
        <v>11056</v>
      </c>
      <c r="B2081" t="s">
        <v>67</v>
      </c>
      <c r="C2081" s="1">
        <v>35913</v>
      </c>
      <c r="D2081" t="s">
        <v>156</v>
      </c>
      <c r="E2081" t="s">
        <v>41</v>
      </c>
      <c r="F2081" t="s">
        <v>42</v>
      </c>
      <c r="G2081">
        <v>31.2</v>
      </c>
      <c r="H2081">
        <v>35</v>
      </c>
      <c r="I2081">
        <f>EmpresaUsa[[#This Row],[PRECIO]]*EmpresaUsa[[#This Row],[CANTIDADSOLICITADA]]</f>
        <v>1092</v>
      </c>
      <c r="J2081" t="s">
        <v>194</v>
      </c>
      <c r="K2081" t="s">
        <v>195</v>
      </c>
    </row>
    <row r="2082" spans="1:11" x14ac:dyDescent="0.35">
      <c r="A2082">
        <v>11056</v>
      </c>
      <c r="B2082" t="s">
        <v>67</v>
      </c>
      <c r="C2082" s="1">
        <v>35913</v>
      </c>
      <c r="D2082" t="s">
        <v>156</v>
      </c>
      <c r="E2082" t="s">
        <v>10</v>
      </c>
      <c r="F2082" t="s">
        <v>34</v>
      </c>
      <c r="G2082">
        <v>44.2</v>
      </c>
      <c r="H2082">
        <v>50</v>
      </c>
      <c r="I2082">
        <f>EmpresaUsa[[#This Row],[PRECIO]]*EmpresaUsa[[#This Row],[CANTIDADSOLICITADA]]</f>
        <v>2210</v>
      </c>
      <c r="J2082" t="s">
        <v>196</v>
      </c>
      <c r="K2082" t="s">
        <v>197</v>
      </c>
    </row>
    <row r="2083" spans="1:11" x14ac:dyDescent="0.35">
      <c r="A2083">
        <v>11057</v>
      </c>
      <c r="B2083" t="s">
        <v>26</v>
      </c>
      <c r="C2083" s="1">
        <v>35914</v>
      </c>
      <c r="D2083" t="s">
        <v>179</v>
      </c>
      <c r="E2083" t="s">
        <v>36</v>
      </c>
      <c r="F2083" t="s">
        <v>64</v>
      </c>
      <c r="G2083">
        <v>19.5</v>
      </c>
      <c r="H2083">
        <v>3</v>
      </c>
      <c r="I2083">
        <f>EmpresaUsa[[#This Row],[PRECIO]]*EmpresaUsa[[#This Row],[CANTIDADSOLICITADA]]</f>
        <v>58.5</v>
      </c>
      <c r="J2083" t="s">
        <v>196</v>
      </c>
      <c r="K2083" t="s">
        <v>198</v>
      </c>
    </row>
    <row r="2084" spans="1:11" x14ac:dyDescent="0.35">
      <c r="A2084">
        <v>11058</v>
      </c>
      <c r="B2084" t="s">
        <v>44</v>
      </c>
      <c r="C2084" s="1">
        <v>35914</v>
      </c>
      <c r="D2084" t="s">
        <v>178</v>
      </c>
      <c r="E2084" t="s">
        <v>31</v>
      </c>
      <c r="F2084" t="s">
        <v>60</v>
      </c>
      <c r="G2084">
        <v>13</v>
      </c>
      <c r="H2084">
        <v>3</v>
      </c>
      <c r="I2084">
        <f>EmpresaUsa[[#This Row],[PRECIO]]*EmpresaUsa[[#This Row],[CANTIDADSOLICITADA]]</f>
        <v>39</v>
      </c>
      <c r="J2084" t="s">
        <v>199</v>
      </c>
      <c r="K2084" t="s">
        <v>200</v>
      </c>
    </row>
    <row r="2085" spans="1:11" x14ac:dyDescent="0.35">
      <c r="A2085">
        <v>11058</v>
      </c>
      <c r="B2085" t="s">
        <v>44</v>
      </c>
      <c r="C2085" s="1">
        <v>35914</v>
      </c>
      <c r="D2085" t="s">
        <v>178</v>
      </c>
      <c r="E2085" t="s">
        <v>10</v>
      </c>
      <c r="F2085" t="s">
        <v>34</v>
      </c>
      <c r="G2085">
        <v>44.2</v>
      </c>
      <c r="H2085">
        <v>21</v>
      </c>
      <c r="I2085">
        <f>EmpresaUsa[[#This Row],[PRECIO]]*EmpresaUsa[[#This Row],[CANTIDADSOLICITADA]]</f>
        <v>928.2</v>
      </c>
      <c r="J2085" t="s">
        <v>201</v>
      </c>
      <c r="K2085" t="s">
        <v>202</v>
      </c>
    </row>
    <row r="2086" spans="1:11" x14ac:dyDescent="0.35">
      <c r="A2086">
        <v>11058</v>
      </c>
      <c r="B2086" t="s">
        <v>44</v>
      </c>
      <c r="C2086" s="1">
        <v>35914</v>
      </c>
      <c r="D2086" t="s">
        <v>178</v>
      </c>
      <c r="E2086" t="s">
        <v>24</v>
      </c>
      <c r="F2086" t="s">
        <v>170</v>
      </c>
      <c r="G2086">
        <v>37.049999999999997</v>
      </c>
      <c r="H2086">
        <v>4</v>
      </c>
      <c r="I2086">
        <f>EmpresaUsa[[#This Row],[PRECIO]]*EmpresaUsa[[#This Row],[CANTIDADSOLICITADA]]</f>
        <v>148.19999999999999</v>
      </c>
      <c r="J2086" t="s">
        <v>196</v>
      </c>
      <c r="K2086" t="s">
        <v>203</v>
      </c>
    </row>
    <row r="2087" spans="1:11" x14ac:dyDescent="0.35">
      <c r="A2087">
        <v>11059</v>
      </c>
      <c r="B2087" t="s">
        <v>73</v>
      </c>
      <c r="C2087" s="1">
        <v>35914</v>
      </c>
      <c r="D2087" t="s">
        <v>106</v>
      </c>
      <c r="E2087" t="s">
        <v>22</v>
      </c>
      <c r="F2087" t="s">
        <v>91</v>
      </c>
      <c r="G2087">
        <v>7.8</v>
      </c>
      <c r="H2087">
        <v>30</v>
      </c>
      <c r="I2087">
        <f>EmpresaUsa[[#This Row],[PRECIO]]*EmpresaUsa[[#This Row],[CANTIDADSOLICITADA]]</f>
        <v>234</v>
      </c>
      <c r="J2087" t="s">
        <v>204</v>
      </c>
      <c r="K2087" t="s">
        <v>205</v>
      </c>
    </row>
    <row r="2088" spans="1:11" x14ac:dyDescent="0.35">
      <c r="A2088">
        <v>11059</v>
      </c>
      <c r="B2088" t="s">
        <v>73</v>
      </c>
      <c r="C2088" s="1">
        <v>35914</v>
      </c>
      <c r="D2088" t="s">
        <v>106</v>
      </c>
      <c r="E2088" t="s">
        <v>41</v>
      </c>
      <c r="F2088" t="s">
        <v>75</v>
      </c>
      <c r="G2088">
        <v>50.7</v>
      </c>
      <c r="H2088">
        <v>12</v>
      </c>
      <c r="I2088">
        <f>EmpresaUsa[[#This Row],[PRECIO]]*EmpresaUsa[[#This Row],[CANTIDADSOLICITADA]]</f>
        <v>608.40000000000009</v>
      </c>
      <c r="J2088" t="s">
        <v>196</v>
      </c>
      <c r="K2088" t="s">
        <v>206</v>
      </c>
    </row>
    <row r="2089" spans="1:11" x14ac:dyDescent="0.35">
      <c r="A2089">
        <v>11059</v>
      </c>
      <c r="B2089" t="s">
        <v>73</v>
      </c>
      <c r="C2089" s="1">
        <v>35914</v>
      </c>
      <c r="D2089" t="s">
        <v>106</v>
      </c>
      <c r="E2089" t="s">
        <v>10</v>
      </c>
      <c r="F2089" t="s">
        <v>34</v>
      </c>
      <c r="G2089">
        <v>44.2</v>
      </c>
      <c r="H2089">
        <v>35</v>
      </c>
      <c r="I2089">
        <f>EmpresaUsa[[#This Row],[PRECIO]]*EmpresaUsa[[#This Row],[CANTIDADSOLICITADA]]</f>
        <v>1547</v>
      </c>
      <c r="J2089" t="s">
        <v>196</v>
      </c>
      <c r="K2089" t="s">
        <v>207</v>
      </c>
    </row>
    <row r="2090" spans="1:11" x14ac:dyDescent="0.35">
      <c r="A2090">
        <v>11060</v>
      </c>
      <c r="B2090" t="s">
        <v>73</v>
      </c>
      <c r="C2090" s="1">
        <v>35915</v>
      </c>
      <c r="D2090" t="s">
        <v>172</v>
      </c>
      <c r="E2090" t="s">
        <v>10</v>
      </c>
      <c r="F2090" t="s">
        <v>34</v>
      </c>
      <c r="G2090">
        <v>44.2</v>
      </c>
      <c r="H2090">
        <v>4</v>
      </c>
      <c r="I2090">
        <f>EmpresaUsa[[#This Row],[PRECIO]]*EmpresaUsa[[#This Row],[CANTIDADSOLICITADA]]</f>
        <v>176.8</v>
      </c>
      <c r="J2090" t="s">
        <v>201</v>
      </c>
      <c r="K2090" t="s">
        <v>208</v>
      </c>
    </row>
    <row r="2091" spans="1:11" x14ac:dyDescent="0.35">
      <c r="A2091">
        <v>11060</v>
      </c>
      <c r="B2091" t="s">
        <v>73</v>
      </c>
      <c r="C2091" s="1">
        <v>35915</v>
      </c>
      <c r="D2091" t="s">
        <v>172</v>
      </c>
      <c r="E2091" t="s">
        <v>24</v>
      </c>
      <c r="F2091" t="s">
        <v>52</v>
      </c>
      <c r="G2091">
        <v>16.899999999999999</v>
      </c>
      <c r="H2091">
        <v>10</v>
      </c>
      <c r="I2091">
        <f>EmpresaUsa[[#This Row],[PRECIO]]*EmpresaUsa[[#This Row],[CANTIDADSOLICITADA]]</f>
        <v>169</v>
      </c>
      <c r="J2091" t="s">
        <v>209</v>
      </c>
      <c r="K2091" t="s">
        <v>210</v>
      </c>
    </row>
    <row r="2092" spans="1:11" x14ac:dyDescent="0.35">
      <c r="A2092">
        <v>11061</v>
      </c>
      <c r="B2092" t="s">
        <v>20</v>
      </c>
      <c r="C2092" s="1">
        <v>35915</v>
      </c>
      <c r="D2092" t="s">
        <v>181</v>
      </c>
      <c r="E2092" t="s">
        <v>10</v>
      </c>
      <c r="F2092" t="s">
        <v>34</v>
      </c>
      <c r="G2092">
        <v>44.2</v>
      </c>
      <c r="H2092">
        <v>15</v>
      </c>
      <c r="I2092">
        <f>EmpresaUsa[[#This Row],[PRECIO]]*EmpresaUsa[[#This Row],[CANTIDADSOLICITADA]]</f>
        <v>663</v>
      </c>
      <c r="J2092" t="s">
        <v>204</v>
      </c>
      <c r="K2092" t="s">
        <v>211</v>
      </c>
    </row>
    <row r="2093" spans="1:11" x14ac:dyDescent="0.35">
      <c r="A2093">
        <v>11062</v>
      </c>
      <c r="B2093" t="s">
        <v>20</v>
      </c>
      <c r="C2093" s="1">
        <v>35915</v>
      </c>
      <c r="D2093" t="s">
        <v>109</v>
      </c>
      <c r="E2093" t="s">
        <v>41</v>
      </c>
      <c r="F2093" t="s">
        <v>51</v>
      </c>
      <c r="G2093">
        <v>42.64</v>
      </c>
      <c r="H2093">
        <v>10</v>
      </c>
      <c r="I2093">
        <f>EmpresaUsa[[#This Row],[PRECIO]]*EmpresaUsa[[#This Row],[CANTIDADSOLICITADA]]</f>
        <v>426.4</v>
      </c>
      <c r="J2093" t="s">
        <v>204</v>
      </c>
      <c r="K2093" t="s">
        <v>212</v>
      </c>
    </row>
    <row r="2094" spans="1:11" x14ac:dyDescent="0.35">
      <c r="A2094">
        <v>11062</v>
      </c>
      <c r="B2094" t="s">
        <v>20</v>
      </c>
      <c r="C2094" s="1">
        <v>35915</v>
      </c>
      <c r="D2094" t="s">
        <v>109</v>
      </c>
      <c r="E2094" t="s">
        <v>36</v>
      </c>
      <c r="F2094" t="s">
        <v>64</v>
      </c>
      <c r="G2094">
        <v>19.5</v>
      </c>
      <c r="H2094">
        <v>12</v>
      </c>
      <c r="I2094">
        <f>EmpresaUsa[[#This Row],[PRECIO]]*EmpresaUsa[[#This Row],[CANTIDADSOLICITADA]]</f>
        <v>234</v>
      </c>
      <c r="J2094" t="s">
        <v>196</v>
      </c>
      <c r="K2094" t="s">
        <v>213</v>
      </c>
    </row>
    <row r="2095" spans="1:11" x14ac:dyDescent="0.35">
      <c r="A2095">
        <v>11063</v>
      </c>
      <c r="B2095" t="s">
        <v>26</v>
      </c>
      <c r="C2095" s="1">
        <v>35915</v>
      </c>
      <c r="D2095" t="s">
        <v>120</v>
      </c>
      <c r="E2095" t="s">
        <v>36</v>
      </c>
      <c r="F2095" t="s">
        <v>107</v>
      </c>
      <c r="G2095">
        <v>18.2</v>
      </c>
      <c r="H2095">
        <v>30</v>
      </c>
      <c r="I2095">
        <f>EmpresaUsa[[#This Row],[PRECIO]]*EmpresaUsa[[#This Row],[CANTIDADSOLICITADA]]</f>
        <v>546</v>
      </c>
      <c r="J2095" t="s">
        <v>201</v>
      </c>
      <c r="K2095" t="s">
        <v>214</v>
      </c>
    </row>
    <row r="2096" spans="1:11" x14ac:dyDescent="0.35">
      <c r="A2096">
        <v>11063</v>
      </c>
      <c r="B2096" t="s">
        <v>26</v>
      </c>
      <c r="C2096" s="1">
        <v>35915</v>
      </c>
      <c r="D2096" t="s">
        <v>120</v>
      </c>
      <c r="E2096" t="s">
        <v>22</v>
      </c>
      <c r="F2096" t="s">
        <v>79</v>
      </c>
      <c r="G2096">
        <v>23.92</v>
      </c>
      <c r="H2096">
        <v>40</v>
      </c>
      <c r="I2096">
        <f>EmpresaUsa[[#This Row],[PRECIO]]*EmpresaUsa[[#This Row],[CANTIDADSOLICITADA]]</f>
        <v>956.80000000000007</v>
      </c>
      <c r="J2096" t="s">
        <v>201</v>
      </c>
      <c r="K2096" t="s">
        <v>215</v>
      </c>
    </row>
    <row r="2097" spans="1:11" x14ac:dyDescent="0.35">
      <c r="A2097">
        <v>11063</v>
      </c>
      <c r="B2097" t="s">
        <v>26</v>
      </c>
      <c r="C2097" s="1">
        <v>35915</v>
      </c>
      <c r="D2097" t="s">
        <v>120</v>
      </c>
      <c r="E2097" t="s">
        <v>22</v>
      </c>
      <c r="F2097" t="s">
        <v>23</v>
      </c>
      <c r="G2097">
        <v>12.545</v>
      </c>
      <c r="H2097">
        <v>30</v>
      </c>
      <c r="I2097">
        <f>EmpresaUsa[[#This Row],[PRECIO]]*EmpresaUsa[[#This Row],[CANTIDADSOLICITADA]]</f>
        <v>376.35</v>
      </c>
      <c r="J2097" t="s">
        <v>194</v>
      </c>
      <c r="K2097" t="s">
        <v>216</v>
      </c>
    </row>
    <row r="2098" spans="1:11" x14ac:dyDescent="0.35">
      <c r="A2098">
        <v>11064</v>
      </c>
      <c r="B2098" t="s">
        <v>55</v>
      </c>
      <c r="C2098" s="1">
        <v>35916</v>
      </c>
      <c r="D2098" t="s">
        <v>137</v>
      </c>
      <c r="E2098" t="s">
        <v>41</v>
      </c>
      <c r="F2098" t="s">
        <v>75</v>
      </c>
      <c r="G2098">
        <v>50.7</v>
      </c>
      <c r="H2098">
        <v>77</v>
      </c>
      <c r="I2098">
        <f>EmpresaUsa[[#This Row],[PRECIO]]*EmpresaUsa[[#This Row],[CANTIDADSOLICITADA]]</f>
        <v>3903.9</v>
      </c>
      <c r="J2098" t="s">
        <v>199</v>
      </c>
      <c r="K2098" t="s">
        <v>217</v>
      </c>
    </row>
    <row r="2099" spans="1:11" x14ac:dyDescent="0.35">
      <c r="A2099">
        <v>11064</v>
      </c>
      <c r="B2099" t="s">
        <v>55</v>
      </c>
      <c r="C2099" s="1">
        <v>35916</v>
      </c>
      <c r="D2099" t="s">
        <v>137</v>
      </c>
      <c r="E2099" t="s">
        <v>22</v>
      </c>
      <c r="F2099" t="s">
        <v>23</v>
      </c>
      <c r="G2099">
        <v>12.545</v>
      </c>
      <c r="H2099">
        <v>12</v>
      </c>
      <c r="I2099">
        <f>EmpresaUsa[[#This Row],[PRECIO]]*EmpresaUsa[[#This Row],[CANTIDADSOLICITADA]]</f>
        <v>150.54</v>
      </c>
      <c r="J2099" t="s">
        <v>194</v>
      </c>
      <c r="K2099" t="s">
        <v>218</v>
      </c>
    </row>
    <row r="2100" spans="1:11" x14ac:dyDescent="0.35">
      <c r="A2100">
        <v>11064</v>
      </c>
      <c r="B2100" t="s">
        <v>55</v>
      </c>
      <c r="C2100" s="1">
        <v>35916</v>
      </c>
      <c r="D2100" t="s">
        <v>137</v>
      </c>
      <c r="E2100" t="s">
        <v>41</v>
      </c>
      <c r="F2100" t="s">
        <v>51</v>
      </c>
      <c r="G2100">
        <v>42.64</v>
      </c>
      <c r="H2100">
        <v>25</v>
      </c>
      <c r="I2100">
        <f>EmpresaUsa[[#This Row],[PRECIO]]*EmpresaUsa[[#This Row],[CANTIDADSOLICITADA]]</f>
        <v>1066</v>
      </c>
      <c r="J2100" t="s">
        <v>196</v>
      </c>
      <c r="K2100" t="s">
        <v>219</v>
      </c>
    </row>
    <row r="2101" spans="1:11" x14ac:dyDescent="0.35">
      <c r="A2101">
        <v>11064</v>
      </c>
      <c r="B2101" t="s">
        <v>55</v>
      </c>
      <c r="C2101" s="1">
        <v>35916</v>
      </c>
      <c r="D2101" t="s">
        <v>137</v>
      </c>
      <c r="E2101" t="s">
        <v>41</v>
      </c>
      <c r="F2101" t="s">
        <v>42</v>
      </c>
      <c r="G2101">
        <v>31.2</v>
      </c>
      <c r="H2101">
        <v>4</v>
      </c>
      <c r="I2101">
        <f>EmpresaUsa[[#This Row],[PRECIO]]*EmpresaUsa[[#This Row],[CANTIDADSOLICITADA]]</f>
        <v>124.8</v>
      </c>
      <c r="J2101" t="s">
        <v>196</v>
      </c>
      <c r="K2101" t="s">
        <v>220</v>
      </c>
    </row>
    <row r="2102" spans="1:11" x14ac:dyDescent="0.35">
      <c r="A2102">
        <v>11064</v>
      </c>
      <c r="B2102" t="s">
        <v>55</v>
      </c>
      <c r="C2102" s="1">
        <v>35916</v>
      </c>
      <c r="D2102" t="s">
        <v>137</v>
      </c>
      <c r="E2102" t="s">
        <v>31</v>
      </c>
      <c r="F2102" t="s">
        <v>111</v>
      </c>
      <c r="G2102">
        <v>16.25</v>
      </c>
      <c r="H2102">
        <v>55</v>
      </c>
      <c r="I2102">
        <f>EmpresaUsa[[#This Row],[PRECIO]]*EmpresaUsa[[#This Row],[CANTIDADSOLICITADA]]</f>
        <v>893.75</v>
      </c>
      <c r="J2102" t="s">
        <v>199</v>
      </c>
      <c r="K2102" t="s">
        <v>221</v>
      </c>
    </row>
    <row r="2103" spans="1:11" x14ac:dyDescent="0.35">
      <c r="A2103">
        <v>11065</v>
      </c>
      <c r="B2103" t="s">
        <v>67</v>
      </c>
      <c r="C2103" s="1">
        <v>35916</v>
      </c>
      <c r="D2103" t="s">
        <v>102</v>
      </c>
      <c r="E2103" t="s">
        <v>22</v>
      </c>
      <c r="F2103" t="s">
        <v>71</v>
      </c>
      <c r="G2103">
        <v>33.656999999999996</v>
      </c>
      <c r="H2103">
        <v>4</v>
      </c>
      <c r="I2103">
        <f>EmpresaUsa[[#This Row],[PRECIO]]*EmpresaUsa[[#This Row],[CANTIDADSOLICITADA]]</f>
        <v>134.62799999999999</v>
      </c>
      <c r="J2103" t="s">
        <v>196</v>
      </c>
      <c r="K2103" t="s">
        <v>222</v>
      </c>
    </row>
    <row r="2104" spans="1:11" x14ac:dyDescent="0.35">
      <c r="A2104">
        <v>11065</v>
      </c>
      <c r="B2104" t="s">
        <v>67</v>
      </c>
      <c r="C2104" s="1">
        <v>35916</v>
      </c>
      <c r="D2104" t="s">
        <v>102</v>
      </c>
      <c r="E2104" t="s">
        <v>41</v>
      </c>
      <c r="F2104" t="s">
        <v>110</v>
      </c>
      <c r="G2104">
        <v>9.6850000000000005</v>
      </c>
      <c r="H2104">
        <v>20</v>
      </c>
      <c r="I2104">
        <f>EmpresaUsa[[#This Row],[PRECIO]]*EmpresaUsa[[#This Row],[CANTIDADSOLICITADA]]</f>
        <v>193.70000000000002</v>
      </c>
      <c r="J2104" t="s">
        <v>209</v>
      </c>
      <c r="K2104" t="s">
        <v>223</v>
      </c>
    </row>
    <row r="2105" spans="1:11" x14ac:dyDescent="0.35">
      <c r="A2105">
        <v>11066</v>
      </c>
      <c r="B2105" t="s">
        <v>112</v>
      </c>
      <c r="C2105" s="1">
        <v>35916</v>
      </c>
      <c r="D2105" t="s">
        <v>83</v>
      </c>
      <c r="E2105" t="s">
        <v>31</v>
      </c>
      <c r="F2105" t="s">
        <v>47</v>
      </c>
      <c r="G2105">
        <v>22.684999999999999</v>
      </c>
      <c r="H2105">
        <v>3</v>
      </c>
      <c r="I2105">
        <f>EmpresaUsa[[#This Row],[PRECIO]]*EmpresaUsa[[#This Row],[CANTIDADSOLICITADA]]</f>
        <v>68.054999999999993</v>
      </c>
      <c r="J2105" t="s">
        <v>201</v>
      </c>
      <c r="K2105" t="s">
        <v>224</v>
      </c>
    </row>
    <row r="2106" spans="1:11" x14ac:dyDescent="0.35">
      <c r="A2106">
        <v>11066</v>
      </c>
      <c r="B2106" t="s">
        <v>112</v>
      </c>
      <c r="C2106" s="1">
        <v>35916</v>
      </c>
      <c r="D2106" t="s">
        <v>83</v>
      </c>
      <c r="E2106" t="s">
        <v>31</v>
      </c>
      <c r="F2106" t="s">
        <v>101</v>
      </c>
      <c r="G2106">
        <v>11.96</v>
      </c>
      <c r="H2106">
        <v>42</v>
      </c>
      <c r="I2106">
        <f>EmpresaUsa[[#This Row],[PRECIO]]*EmpresaUsa[[#This Row],[CANTIDADSOLICITADA]]</f>
        <v>502.32000000000005</v>
      </c>
      <c r="J2106" t="s">
        <v>199</v>
      </c>
      <c r="K2106" t="s">
        <v>225</v>
      </c>
    </row>
    <row r="2107" spans="1:11" x14ac:dyDescent="0.35">
      <c r="A2107">
        <v>11066</v>
      </c>
      <c r="B2107" t="s">
        <v>112</v>
      </c>
      <c r="C2107" s="1">
        <v>35916</v>
      </c>
      <c r="D2107" t="s">
        <v>83</v>
      </c>
      <c r="E2107" t="s">
        <v>36</v>
      </c>
      <c r="F2107" t="s">
        <v>107</v>
      </c>
      <c r="G2107">
        <v>18.2</v>
      </c>
      <c r="H2107">
        <v>35</v>
      </c>
      <c r="I2107">
        <f>EmpresaUsa[[#This Row],[PRECIO]]*EmpresaUsa[[#This Row],[CANTIDADSOLICITADA]]</f>
        <v>637</v>
      </c>
      <c r="J2107" t="s">
        <v>194</v>
      </c>
      <c r="K2107" t="s">
        <v>226</v>
      </c>
    </row>
    <row r="2108" spans="1:11" x14ac:dyDescent="0.35">
      <c r="A2108">
        <v>11067</v>
      </c>
      <c r="B2108" t="s">
        <v>55</v>
      </c>
      <c r="C2108" s="1">
        <v>35919</v>
      </c>
      <c r="D2108" t="s">
        <v>155</v>
      </c>
      <c r="E2108" t="s">
        <v>22</v>
      </c>
      <c r="F2108" t="s">
        <v>23</v>
      </c>
      <c r="G2108">
        <v>12.545</v>
      </c>
      <c r="H2108">
        <v>9</v>
      </c>
      <c r="I2108">
        <f>EmpresaUsa[[#This Row],[PRECIO]]*EmpresaUsa[[#This Row],[CANTIDADSOLICITADA]]</f>
        <v>112.905</v>
      </c>
      <c r="J2108" t="s">
        <v>194</v>
      </c>
      <c r="K2108" t="s">
        <v>195</v>
      </c>
    </row>
    <row r="2109" spans="1:11" x14ac:dyDescent="0.35">
      <c r="A2109">
        <v>11068</v>
      </c>
      <c r="B2109" t="s">
        <v>67</v>
      </c>
      <c r="C2109" s="1">
        <v>35919</v>
      </c>
      <c r="D2109" t="s">
        <v>160</v>
      </c>
      <c r="E2109" t="s">
        <v>17</v>
      </c>
      <c r="F2109" t="s">
        <v>93</v>
      </c>
      <c r="G2109">
        <v>59.28</v>
      </c>
      <c r="H2109">
        <v>8</v>
      </c>
      <c r="I2109">
        <f>EmpresaUsa[[#This Row],[PRECIO]]*EmpresaUsa[[#This Row],[CANTIDADSOLICITADA]]</f>
        <v>474.24</v>
      </c>
      <c r="J2109" t="s">
        <v>196</v>
      </c>
      <c r="K2109" t="s">
        <v>197</v>
      </c>
    </row>
    <row r="2110" spans="1:11" x14ac:dyDescent="0.35">
      <c r="A2110">
        <v>11068</v>
      </c>
      <c r="B2110" t="s">
        <v>67</v>
      </c>
      <c r="C2110" s="1">
        <v>35919</v>
      </c>
      <c r="D2110" t="s">
        <v>160</v>
      </c>
      <c r="E2110" t="s">
        <v>36</v>
      </c>
      <c r="F2110" t="s">
        <v>84</v>
      </c>
      <c r="G2110">
        <v>59.8</v>
      </c>
      <c r="H2110">
        <v>36</v>
      </c>
      <c r="I2110">
        <f>EmpresaUsa[[#This Row],[PRECIO]]*EmpresaUsa[[#This Row],[CANTIDADSOLICITADA]]</f>
        <v>2152.7999999999997</v>
      </c>
      <c r="J2110" t="s">
        <v>196</v>
      </c>
      <c r="K2110" t="s">
        <v>198</v>
      </c>
    </row>
    <row r="2111" spans="1:11" x14ac:dyDescent="0.35">
      <c r="A2111">
        <v>11068</v>
      </c>
      <c r="B2111" t="s">
        <v>67</v>
      </c>
      <c r="C2111" s="1">
        <v>35919</v>
      </c>
      <c r="D2111" t="s">
        <v>160</v>
      </c>
      <c r="E2111" t="s">
        <v>24</v>
      </c>
      <c r="F2111" t="s">
        <v>52</v>
      </c>
      <c r="G2111">
        <v>16.899999999999999</v>
      </c>
      <c r="H2111">
        <v>28</v>
      </c>
      <c r="I2111">
        <f>EmpresaUsa[[#This Row],[PRECIO]]*EmpresaUsa[[#This Row],[CANTIDADSOLICITADA]]</f>
        <v>473.19999999999993</v>
      </c>
      <c r="J2111" t="s">
        <v>199</v>
      </c>
      <c r="K2111" t="s">
        <v>200</v>
      </c>
    </row>
    <row r="2112" spans="1:11" x14ac:dyDescent="0.35">
      <c r="A2112">
        <v>11069</v>
      </c>
      <c r="B2112" t="s">
        <v>55</v>
      </c>
      <c r="C2112" s="1">
        <v>35919</v>
      </c>
      <c r="D2112" t="s">
        <v>90</v>
      </c>
      <c r="E2112" t="s">
        <v>36</v>
      </c>
      <c r="F2112" t="s">
        <v>37</v>
      </c>
      <c r="G2112">
        <v>23.4</v>
      </c>
      <c r="H2112">
        <v>20</v>
      </c>
      <c r="I2112">
        <f>EmpresaUsa[[#This Row],[PRECIO]]*EmpresaUsa[[#This Row],[CANTIDADSOLICITADA]]</f>
        <v>468</v>
      </c>
      <c r="J2112" t="s">
        <v>201</v>
      </c>
      <c r="K2112" t="s">
        <v>202</v>
      </c>
    </row>
    <row r="2113" spans="1:11" x14ac:dyDescent="0.35">
      <c r="A2113">
        <v>11070</v>
      </c>
      <c r="B2113" t="s">
        <v>73</v>
      </c>
      <c r="C2113" s="1">
        <v>35920</v>
      </c>
      <c r="D2113" t="s">
        <v>98</v>
      </c>
      <c r="E2113" t="s">
        <v>36</v>
      </c>
      <c r="F2113" t="s">
        <v>105</v>
      </c>
      <c r="G2113">
        <v>23.4</v>
      </c>
      <c r="H2113">
        <v>40</v>
      </c>
      <c r="I2113">
        <f>EmpresaUsa[[#This Row],[PRECIO]]*EmpresaUsa[[#This Row],[CANTIDADSOLICITADA]]</f>
        <v>936</v>
      </c>
      <c r="J2113" t="s">
        <v>196</v>
      </c>
      <c r="K2113" t="s">
        <v>203</v>
      </c>
    </row>
    <row r="2114" spans="1:11" x14ac:dyDescent="0.35">
      <c r="A2114">
        <v>11070</v>
      </c>
      <c r="B2114" t="s">
        <v>73</v>
      </c>
      <c r="C2114" s="1">
        <v>35920</v>
      </c>
      <c r="D2114" t="s">
        <v>98</v>
      </c>
      <c r="E2114" t="s">
        <v>36</v>
      </c>
      <c r="F2114" t="s">
        <v>46</v>
      </c>
      <c r="G2114">
        <v>24.7</v>
      </c>
      <c r="H2114">
        <v>20</v>
      </c>
      <c r="I2114">
        <f>EmpresaUsa[[#This Row],[PRECIO]]*EmpresaUsa[[#This Row],[CANTIDADSOLICITADA]]</f>
        <v>494</v>
      </c>
      <c r="J2114" t="s">
        <v>204</v>
      </c>
      <c r="K2114" t="s">
        <v>205</v>
      </c>
    </row>
    <row r="2115" spans="1:11" x14ac:dyDescent="0.35">
      <c r="A2115">
        <v>11070</v>
      </c>
      <c r="B2115" t="s">
        <v>73</v>
      </c>
      <c r="C2115" s="1">
        <v>35920</v>
      </c>
      <c r="D2115" t="s">
        <v>98</v>
      </c>
      <c r="E2115" t="s">
        <v>31</v>
      </c>
      <c r="F2115" t="s">
        <v>47</v>
      </c>
      <c r="G2115">
        <v>22.684999999999999</v>
      </c>
      <c r="H2115">
        <v>30</v>
      </c>
      <c r="I2115">
        <f>EmpresaUsa[[#This Row],[PRECIO]]*EmpresaUsa[[#This Row],[CANTIDADSOLICITADA]]</f>
        <v>680.55</v>
      </c>
      <c r="J2115" t="s">
        <v>196</v>
      </c>
      <c r="K2115" t="s">
        <v>206</v>
      </c>
    </row>
    <row r="2116" spans="1:11" x14ac:dyDescent="0.35">
      <c r="A2116">
        <v>11070</v>
      </c>
      <c r="B2116" t="s">
        <v>73</v>
      </c>
      <c r="C2116" s="1">
        <v>35920</v>
      </c>
      <c r="D2116" t="s">
        <v>98</v>
      </c>
      <c r="E2116" t="s">
        <v>10</v>
      </c>
      <c r="F2116" t="s">
        <v>35</v>
      </c>
      <c r="G2116">
        <v>16.25</v>
      </c>
      <c r="H2116">
        <v>20</v>
      </c>
      <c r="I2116">
        <f>EmpresaUsa[[#This Row],[PRECIO]]*EmpresaUsa[[#This Row],[CANTIDADSOLICITADA]]</f>
        <v>325</v>
      </c>
      <c r="J2116" t="s">
        <v>196</v>
      </c>
      <c r="K2116" t="s">
        <v>207</v>
      </c>
    </row>
    <row r="2117" spans="1:11" x14ac:dyDescent="0.35">
      <c r="A2117">
        <v>11071</v>
      </c>
      <c r="B2117" t="s">
        <v>55</v>
      </c>
      <c r="C2117" s="1">
        <v>35920</v>
      </c>
      <c r="D2117" t="s">
        <v>102</v>
      </c>
      <c r="E2117" t="s">
        <v>17</v>
      </c>
      <c r="F2117" t="s">
        <v>69</v>
      </c>
      <c r="G2117">
        <v>39</v>
      </c>
      <c r="H2117">
        <v>15</v>
      </c>
      <c r="I2117">
        <f>EmpresaUsa[[#This Row],[PRECIO]]*EmpresaUsa[[#This Row],[CANTIDADSOLICITADA]]</f>
        <v>585</v>
      </c>
      <c r="J2117" t="s">
        <v>201</v>
      </c>
      <c r="K2117" t="s">
        <v>208</v>
      </c>
    </row>
    <row r="2118" spans="1:11" x14ac:dyDescent="0.35">
      <c r="A2118">
        <v>11071</v>
      </c>
      <c r="B2118" t="s">
        <v>55</v>
      </c>
      <c r="C2118" s="1">
        <v>35920</v>
      </c>
      <c r="D2118" t="s">
        <v>102</v>
      </c>
      <c r="E2118" t="s">
        <v>22</v>
      </c>
      <c r="F2118" t="s">
        <v>91</v>
      </c>
      <c r="G2118">
        <v>7.8</v>
      </c>
      <c r="H2118">
        <v>10</v>
      </c>
      <c r="I2118">
        <f>EmpresaUsa[[#This Row],[PRECIO]]*EmpresaUsa[[#This Row],[CANTIDADSOLICITADA]]</f>
        <v>78</v>
      </c>
      <c r="J2118" t="s">
        <v>209</v>
      </c>
      <c r="K2118" t="s">
        <v>210</v>
      </c>
    </row>
    <row r="2119" spans="1:11" x14ac:dyDescent="0.35">
      <c r="A2119">
        <v>11072</v>
      </c>
      <c r="B2119" t="s">
        <v>20</v>
      </c>
      <c r="C2119" s="1">
        <v>35920</v>
      </c>
      <c r="D2119" t="s">
        <v>56</v>
      </c>
      <c r="E2119" t="s">
        <v>36</v>
      </c>
      <c r="F2119" t="s">
        <v>46</v>
      </c>
      <c r="G2119">
        <v>24.7</v>
      </c>
      <c r="H2119">
        <v>8</v>
      </c>
      <c r="I2119">
        <f>EmpresaUsa[[#This Row],[PRECIO]]*EmpresaUsa[[#This Row],[CANTIDADSOLICITADA]]</f>
        <v>197.6</v>
      </c>
      <c r="J2119" t="s">
        <v>204</v>
      </c>
      <c r="K2119" t="s">
        <v>211</v>
      </c>
    </row>
    <row r="2120" spans="1:11" x14ac:dyDescent="0.35">
      <c r="A2120">
        <v>11072</v>
      </c>
      <c r="B2120" t="s">
        <v>20</v>
      </c>
      <c r="C2120" s="1">
        <v>35920</v>
      </c>
      <c r="D2120" t="s">
        <v>56</v>
      </c>
      <c r="E2120" t="s">
        <v>22</v>
      </c>
      <c r="F2120" t="s">
        <v>23</v>
      </c>
      <c r="G2120">
        <v>12.545</v>
      </c>
      <c r="H2120">
        <v>40</v>
      </c>
      <c r="I2120">
        <f>EmpresaUsa[[#This Row],[PRECIO]]*EmpresaUsa[[#This Row],[CANTIDADSOLICITADA]]</f>
        <v>501.8</v>
      </c>
      <c r="J2120" t="s">
        <v>204</v>
      </c>
      <c r="K2120" t="s">
        <v>212</v>
      </c>
    </row>
    <row r="2121" spans="1:11" x14ac:dyDescent="0.35">
      <c r="A2121">
        <v>11072</v>
      </c>
      <c r="B2121" t="s">
        <v>20</v>
      </c>
      <c r="C2121" s="1">
        <v>35920</v>
      </c>
      <c r="D2121" t="s">
        <v>56</v>
      </c>
      <c r="E2121" t="s">
        <v>31</v>
      </c>
      <c r="F2121" t="s">
        <v>151</v>
      </c>
      <c r="G2121">
        <v>21.125</v>
      </c>
      <c r="H2121">
        <v>22</v>
      </c>
      <c r="I2121">
        <f>EmpresaUsa[[#This Row],[PRECIO]]*EmpresaUsa[[#This Row],[CANTIDADSOLICITADA]]</f>
        <v>464.75</v>
      </c>
      <c r="J2121" t="s">
        <v>196</v>
      </c>
      <c r="K2121" t="s">
        <v>213</v>
      </c>
    </row>
    <row r="2122" spans="1:11" x14ac:dyDescent="0.35">
      <c r="A2122">
        <v>11072</v>
      </c>
      <c r="B2122" t="s">
        <v>20</v>
      </c>
      <c r="C2122" s="1">
        <v>35920</v>
      </c>
      <c r="D2122" t="s">
        <v>56</v>
      </c>
      <c r="E2122" t="s">
        <v>12</v>
      </c>
      <c r="F2122" t="s">
        <v>115</v>
      </c>
      <c r="G2122">
        <v>43.225000000000001</v>
      </c>
      <c r="H2122">
        <v>130</v>
      </c>
      <c r="I2122">
        <f>EmpresaUsa[[#This Row],[PRECIO]]*EmpresaUsa[[#This Row],[CANTIDADSOLICITADA]]</f>
        <v>5619.25</v>
      </c>
      <c r="J2122" t="s">
        <v>201</v>
      </c>
      <c r="K2122" t="s">
        <v>214</v>
      </c>
    </row>
    <row r="2123" spans="1:11" x14ac:dyDescent="0.35">
      <c r="A2123">
        <v>11073</v>
      </c>
      <c r="B2123" t="s">
        <v>73</v>
      </c>
      <c r="C2123" s="1">
        <v>35920</v>
      </c>
      <c r="D2123" t="s">
        <v>133</v>
      </c>
      <c r="E2123" t="s">
        <v>10</v>
      </c>
      <c r="F2123" t="s">
        <v>11</v>
      </c>
      <c r="G2123">
        <v>27.3</v>
      </c>
      <c r="H2123">
        <v>10</v>
      </c>
      <c r="I2123">
        <f>EmpresaUsa[[#This Row],[PRECIO]]*EmpresaUsa[[#This Row],[CANTIDADSOLICITADA]]</f>
        <v>273</v>
      </c>
      <c r="J2123" t="s">
        <v>201</v>
      </c>
      <c r="K2123" t="s">
        <v>215</v>
      </c>
    </row>
    <row r="2124" spans="1:11" x14ac:dyDescent="0.35">
      <c r="A2124">
        <v>11073</v>
      </c>
      <c r="B2124" t="s">
        <v>73</v>
      </c>
      <c r="C2124" s="1">
        <v>35920</v>
      </c>
      <c r="D2124" t="s">
        <v>133</v>
      </c>
      <c r="E2124" t="s">
        <v>36</v>
      </c>
      <c r="F2124" t="s">
        <v>40</v>
      </c>
      <c r="G2124">
        <v>5.85</v>
      </c>
      <c r="H2124">
        <v>20</v>
      </c>
      <c r="I2124">
        <f>EmpresaUsa[[#This Row],[PRECIO]]*EmpresaUsa[[#This Row],[CANTIDADSOLICITADA]]</f>
        <v>117</v>
      </c>
      <c r="J2124" t="s">
        <v>194</v>
      </c>
      <c r="K2124" t="s">
        <v>216</v>
      </c>
    </row>
    <row r="2125" spans="1:11" x14ac:dyDescent="0.35">
      <c r="A2125">
        <v>11074</v>
      </c>
      <c r="B2125" t="s">
        <v>112</v>
      </c>
      <c r="C2125" s="1">
        <v>35921</v>
      </c>
      <c r="D2125" t="s">
        <v>147</v>
      </c>
      <c r="E2125" t="s">
        <v>31</v>
      </c>
      <c r="F2125" t="s">
        <v>47</v>
      </c>
      <c r="G2125">
        <v>22.684999999999999</v>
      </c>
      <c r="H2125">
        <v>14</v>
      </c>
      <c r="I2125">
        <f>EmpresaUsa[[#This Row],[PRECIO]]*EmpresaUsa[[#This Row],[CANTIDADSOLICITADA]]</f>
        <v>317.58999999999997</v>
      </c>
      <c r="J2125" t="s">
        <v>199</v>
      </c>
      <c r="K2125" t="s">
        <v>217</v>
      </c>
    </row>
    <row r="2126" spans="1:11" x14ac:dyDescent="0.35">
      <c r="A2126">
        <v>11075</v>
      </c>
      <c r="B2126" t="s">
        <v>67</v>
      </c>
      <c r="C2126" s="1">
        <v>35921</v>
      </c>
      <c r="D2126" t="s">
        <v>45</v>
      </c>
      <c r="E2126" t="s">
        <v>36</v>
      </c>
      <c r="F2126" t="s">
        <v>46</v>
      </c>
      <c r="G2126">
        <v>24.7</v>
      </c>
      <c r="H2126">
        <v>10</v>
      </c>
      <c r="I2126">
        <f>EmpresaUsa[[#This Row],[PRECIO]]*EmpresaUsa[[#This Row],[CANTIDADSOLICITADA]]</f>
        <v>247</v>
      </c>
      <c r="J2126" t="s">
        <v>194</v>
      </c>
      <c r="K2126" t="s">
        <v>218</v>
      </c>
    </row>
    <row r="2127" spans="1:11" x14ac:dyDescent="0.35">
      <c r="A2127">
        <v>11075</v>
      </c>
      <c r="B2127" t="s">
        <v>67</v>
      </c>
      <c r="C2127" s="1">
        <v>35921</v>
      </c>
      <c r="D2127" t="s">
        <v>45</v>
      </c>
      <c r="E2127" t="s">
        <v>22</v>
      </c>
      <c r="F2127" t="s">
        <v>108</v>
      </c>
      <c r="G2127">
        <v>15.6</v>
      </c>
      <c r="H2127">
        <v>30</v>
      </c>
      <c r="I2127">
        <f>EmpresaUsa[[#This Row],[PRECIO]]*EmpresaUsa[[#This Row],[CANTIDADSOLICITADA]]</f>
        <v>468</v>
      </c>
      <c r="J2127" t="s">
        <v>196</v>
      </c>
      <c r="K2127" t="s">
        <v>219</v>
      </c>
    </row>
    <row r="2128" spans="1:11" x14ac:dyDescent="0.35">
      <c r="A2128">
        <v>11075</v>
      </c>
      <c r="B2128" t="s">
        <v>67</v>
      </c>
      <c r="C2128" s="1">
        <v>35921</v>
      </c>
      <c r="D2128" t="s">
        <v>45</v>
      </c>
      <c r="E2128" t="s">
        <v>36</v>
      </c>
      <c r="F2128" t="s">
        <v>80</v>
      </c>
      <c r="G2128">
        <v>23.4</v>
      </c>
      <c r="H2128">
        <v>2</v>
      </c>
      <c r="I2128">
        <f>EmpresaUsa[[#This Row],[PRECIO]]*EmpresaUsa[[#This Row],[CANTIDADSOLICITADA]]</f>
        <v>46.8</v>
      </c>
      <c r="J2128" t="s">
        <v>196</v>
      </c>
      <c r="K2128" t="s">
        <v>220</v>
      </c>
    </row>
    <row r="2129" spans="1:11" x14ac:dyDescent="0.35">
      <c r="A2129">
        <v>11076</v>
      </c>
      <c r="B2129" t="s">
        <v>20</v>
      </c>
      <c r="C2129" s="1">
        <v>35921</v>
      </c>
      <c r="D2129" t="s">
        <v>142</v>
      </c>
      <c r="E2129" t="s">
        <v>24</v>
      </c>
      <c r="F2129" t="s">
        <v>128</v>
      </c>
      <c r="G2129">
        <v>32.5</v>
      </c>
      <c r="H2129">
        <v>20</v>
      </c>
      <c r="I2129">
        <f>EmpresaUsa[[#This Row],[PRECIO]]*EmpresaUsa[[#This Row],[CANTIDADSOLICITADA]]</f>
        <v>650</v>
      </c>
      <c r="J2129" t="s">
        <v>199</v>
      </c>
      <c r="K2129" t="s">
        <v>221</v>
      </c>
    </row>
    <row r="2130" spans="1:11" x14ac:dyDescent="0.35">
      <c r="A2130">
        <v>11076</v>
      </c>
      <c r="B2130" t="s">
        <v>20</v>
      </c>
      <c r="C2130" s="1">
        <v>35921</v>
      </c>
      <c r="D2130" t="s">
        <v>142</v>
      </c>
      <c r="E2130" t="s">
        <v>17</v>
      </c>
      <c r="F2130" t="s">
        <v>18</v>
      </c>
      <c r="G2130">
        <v>30.225000000000001</v>
      </c>
      <c r="H2130">
        <v>20</v>
      </c>
      <c r="I2130">
        <f>EmpresaUsa[[#This Row],[PRECIO]]*EmpresaUsa[[#This Row],[CANTIDADSOLICITADA]]</f>
        <v>604.5</v>
      </c>
      <c r="J2130" t="s">
        <v>196</v>
      </c>
      <c r="K2130" t="s">
        <v>222</v>
      </c>
    </row>
    <row r="2131" spans="1:11" x14ac:dyDescent="0.35">
      <c r="A2131">
        <v>11076</v>
      </c>
      <c r="B2131" t="s">
        <v>20</v>
      </c>
      <c r="C2131" s="1">
        <v>35921</v>
      </c>
      <c r="D2131" t="s">
        <v>142</v>
      </c>
      <c r="E2131" t="s">
        <v>31</v>
      </c>
      <c r="F2131" t="s">
        <v>101</v>
      </c>
      <c r="G2131">
        <v>11.96</v>
      </c>
      <c r="H2131">
        <v>10</v>
      </c>
      <c r="I2131">
        <f>EmpresaUsa[[#This Row],[PRECIO]]*EmpresaUsa[[#This Row],[CANTIDADSOLICITADA]]</f>
        <v>119.60000000000001</v>
      </c>
      <c r="J2131" t="s">
        <v>209</v>
      </c>
      <c r="K2131" t="s">
        <v>223</v>
      </c>
    </row>
    <row r="2132" spans="1:11" x14ac:dyDescent="0.35">
      <c r="A2132">
        <v>11077</v>
      </c>
      <c r="B2132" t="s">
        <v>55</v>
      </c>
      <c r="C2132" s="1">
        <v>35921</v>
      </c>
      <c r="D2132" t="s">
        <v>68</v>
      </c>
      <c r="E2132" t="s">
        <v>36</v>
      </c>
      <c r="F2132" t="s">
        <v>46</v>
      </c>
      <c r="G2132">
        <v>24.7</v>
      </c>
      <c r="H2132">
        <v>24</v>
      </c>
      <c r="I2132">
        <f>EmpresaUsa[[#This Row],[PRECIO]]*EmpresaUsa[[#This Row],[CANTIDADSOLICITADA]]</f>
        <v>592.79999999999995</v>
      </c>
      <c r="J2132" t="s">
        <v>201</v>
      </c>
      <c r="K2132" t="s">
        <v>224</v>
      </c>
    </row>
    <row r="2133" spans="1:11" x14ac:dyDescent="0.35">
      <c r="A2133">
        <v>11077</v>
      </c>
      <c r="B2133" t="s">
        <v>55</v>
      </c>
      <c r="C2133" s="1">
        <v>35921</v>
      </c>
      <c r="D2133" t="s">
        <v>68</v>
      </c>
      <c r="E2133" t="s">
        <v>24</v>
      </c>
      <c r="F2133" t="s">
        <v>114</v>
      </c>
      <c r="G2133">
        <v>13</v>
      </c>
      <c r="H2133">
        <v>4</v>
      </c>
      <c r="I2133">
        <f>EmpresaUsa[[#This Row],[PRECIO]]*EmpresaUsa[[#This Row],[CANTIDADSOLICITADA]]</f>
        <v>52</v>
      </c>
      <c r="J2133" t="s">
        <v>199</v>
      </c>
      <c r="K2133" t="s">
        <v>225</v>
      </c>
    </row>
    <row r="2134" spans="1:11" x14ac:dyDescent="0.35">
      <c r="A2134">
        <v>11077</v>
      </c>
      <c r="B2134" t="s">
        <v>55</v>
      </c>
      <c r="C2134" s="1">
        <v>35921</v>
      </c>
      <c r="D2134" t="s">
        <v>68</v>
      </c>
      <c r="E2134" t="s">
        <v>24</v>
      </c>
      <c r="F2134" t="s">
        <v>127</v>
      </c>
      <c r="G2134">
        <v>28.6</v>
      </c>
      <c r="H2134">
        <v>1</v>
      </c>
      <c r="I2134">
        <f>EmpresaUsa[[#This Row],[PRECIO]]*EmpresaUsa[[#This Row],[CANTIDADSOLICITADA]]</f>
        <v>28.6</v>
      </c>
      <c r="J2134" t="s">
        <v>194</v>
      </c>
      <c r="K2134" t="s">
        <v>226</v>
      </c>
    </row>
    <row r="2135" spans="1:11" x14ac:dyDescent="0.35">
      <c r="A2135">
        <v>11077</v>
      </c>
      <c r="B2135" t="s">
        <v>55</v>
      </c>
      <c r="C2135" s="1">
        <v>35921</v>
      </c>
      <c r="D2135" t="s">
        <v>68</v>
      </c>
      <c r="E2135" t="s">
        <v>24</v>
      </c>
      <c r="F2135" t="s">
        <v>128</v>
      </c>
      <c r="G2135">
        <v>32.5</v>
      </c>
      <c r="H2135">
        <v>1</v>
      </c>
      <c r="I2135">
        <f>EmpresaUsa[[#This Row],[PRECIO]]*EmpresaUsa[[#This Row],[CANTIDADSOLICITADA]]</f>
        <v>32.5</v>
      </c>
      <c r="J2135" t="s">
        <v>194</v>
      </c>
      <c r="K2135" t="s">
        <v>195</v>
      </c>
    </row>
    <row r="2136" spans="1:11" x14ac:dyDescent="0.35">
      <c r="A2136">
        <v>11077</v>
      </c>
      <c r="B2136" t="s">
        <v>55</v>
      </c>
      <c r="C2136" s="1">
        <v>35921</v>
      </c>
      <c r="D2136" t="s">
        <v>68</v>
      </c>
      <c r="E2136" t="s">
        <v>17</v>
      </c>
      <c r="F2136" t="s">
        <v>69</v>
      </c>
      <c r="G2136">
        <v>39</v>
      </c>
      <c r="H2136">
        <v>1</v>
      </c>
      <c r="I2136">
        <f>EmpresaUsa[[#This Row],[PRECIO]]*EmpresaUsa[[#This Row],[CANTIDADSOLICITADA]]</f>
        <v>39</v>
      </c>
      <c r="J2136" t="s">
        <v>196</v>
      </c>
      <c r="K2136" t="s">
        <v>197</v>
      </c>
    </row>
    <row r="2137" spans="1:11" x14ac:dyDescent="0.35">
      <c r="A2137">
        <v>11077</v>
      </c>
      <c r="B2137" t="s">
        <v>55</v>
      </c>
      <c r="C2137" s="1">
        <v>35921</v>
      </c>
      <c r="D2137" t="s">
        <v>68</v>
      </c>
      <c r="E2137" t="s">
        <v>24</v>
      </c>
      <c r="F2137" t="s">
        <v>148</v>
      </c>
      <c r="G2137">
        <v>52</v>
      </c>
      <c r="H2137">
        <v>2</v>
      </c>
      <c r="I2137">
        <f>EmpresaUsa[[#This Row],[PRECIO]]*EmpresaUsa[[#This Row],[CANTIDADSOLICITADA]]</f>
        <v>104</v>
      </c>
      <c r="J2137" t="s">
        <v>196</v>
      </c>
      <c r="K2137" t="s">
        <v>198</v>
      </c>
    </row>
    <row r="2138" spans="1:11" x14ac:dyDescent="0.35">
      <c r="A2138">
        <v>11077</v>
      </c>
      <c r="B2138" t="s">
        <v>55</v>
      </c>
      <c r="C2138" s="1">
        <v>35921</v>
      </c>
      <c r="D2138" t="s">
        <v>68</v>
      </c>
      <c r="E2138" t="s">
        <v>22</v>
      </c>
      <c r="F2138" t="s">
        <v>87</v>
      </c>
      <c r="G2138">
        <v>40.299999999999997</v>
      </c>
      <c r="H2138">
        <v>1</v>
      </c>
      <c r="I2138">
        <f>EmpresaUsa[[#This Row],[PRECIO]]*EmpresaUsa[[#This Row],[CANTIDADSOLICITADA]]</f>
        <v>40.299999999999997</v>
      </c>
      <c r="J2138" t="s">
        <v>199</v>
      </c>
      <c r="K2138" t="s">
        <v>200</v>
      </c>
    </row>
    <row r="2139" spans="1:11" x14ac:dyDescent="0.35">
      <c r="A2139">
        <v>11077</v>
      </c>
      <c r="B2139" t="s">
        <v>55</v>
      </c>
      <c r="C2139" s="1">
        <v>35921</v>
      </c>
      <c r="D2139" t="s">
        <v>68</v>
      </c>
      <c r="E2139" t="s">
        <v>10</v>
      </c>
      <c r="F2139" t="s">
        <v>77</v>
      </c>
      <c r="G2139">
        <v>49.4</v>
      </c>
      <c r="H2139">
        <v>2</v>
      </c>
      <c r="I2139">
        <f>EmpresaUsa[[#This Row],[PRECIO]]*EmpresaUsa[[#This Row],[CANTIDADSOLICITADA]]</f>
        <v>98.8</v>
      </c>
      <c r="J2139" t="s">
        <v>201</v>
      </c>
      <c r="K2139" t="s">
        <v>202</v>
      </c>
    </row>
    <row r="2140" spans="1:11" x14ac:dyDescent="0.35">
      <c r="A2140">
        <v>11077</v>
      </c>
      <c r="B2140" t="s">
        <v>55</v>
      </c>
      <c r="C2140" s="1">
        <v>35921</v>
      </c>
      <c r="D2140" t="s">
        <v>68</v>
      </c>
      <c r="E2140" t="s">
        <v>22</v>
      </c>
      <c r="F2140" t="s">
        <v>91</v>
      </c>
      <c r="G2140">
        <v>7.8</v>
      </c>
      <c r="H2140">
        <v>4</v>
      </c>
      <c r="I2140">
        <f>EmpresaUsa[[#This Row],[PRECIO]]*EmpresaUsa[[#This Row],[CANTIDADSOLICITADA]]</f>
        <v>31.2</v>
      </c>
      <c r="J2140" t="s">
        <v>196</v>
      </c>
      <c r="K2140" t="s">
        <v>203</v>
      </c>
    </row>
    <row r="2141" spans="1:11" x14ac:dyDescent="0.35">
      <c r="A2141">
        <v>11077</v>
      </c>
      <c r="B2141" t="s">
        <v>55</v>
      </c>
      <c r="C2141" s="1">
        <v>35921</v>
      </c>
      <c r="D2141" t="s">
        <v>68</v>
      </c>
      <c r="E2141" t="s">
        <v>17</v>
      </c>
      <c r="F2141" t="s">
        <v>18</v>
      </c>
      <c r="G2141">
        <v>30.225000000000001</v>
      </c>
      <c r="H2141">
        <v>1</v>
      </c>
      <c r="I2141">
        <f>EmpresaUsa[[#This Row],[PRECIO]]*EmpresaUsa[[#This Row],[CANTIDADSOLICITADA]]</f>
        <v>30.225000000000001</v>
      </c>
      <c r="J2141" t="s">
        <v>204</v>
      </c>
      <c r="K2141" t="s">
        <v>205</v>
      </c>
    </row>
    <row r="2142" spans="1:11" x14ac:dyDescent="0.35">
      <c r="A2142">
        <v>11077</v>
      </c>
      <c r="B2142" t="s">
        <v>55</v>
      </c>
      <c r="C2142" s="1">
        <v>35921</v>
      </c>
      <c r="D2142" t="s">
        <v>68</v>
      </c>
      <c r="E2142" t="s">
        <v>31</v>
      </c>
      <c r="F2142" t="s">
        <v>47</v>
      </c>
      <c r="G2142">
        <v>22.684999999999999</v>
      </c>
      <c r="H2142">
        <v>2</v>
      </c>
      <c r="I2142">
        <f>EmpresaUsa[[#This Row],[PRECIO]]*EmpresaUsa[[#This Row],[CANTIDADSOLICITADA]]</f>
        <v>45.37</v>
      </c>
      <c r="J2142" t="s">
        <v>196</v>
      </c>
      <c r="K2142" t="s">
        <v>206</v>
      </c>
    </row>
    <row r="2143" spans="1:11" x14ac:dyDescent="0.35">
      <c r="A2143">
        <v>11077</v>
      </c>
      <c r="B2143" t="s">
        <v>55</v>
      </c>
      <c r="C2143" s="1">
        <v>35921</v>
      </c>
      <c r="D2143" t="s">
        <v>68</v>
      </c>
      <c r="E2143" t="s">
        <v>31</v>
      </c>
      <c r="F2143" t="s">
        <v>32</v>
      </c>
      <c r="G2143">
        <v>105.3</v>
      </c>
      <c r="H2143">
        <v>1</v>
      </c>
      <c r="I2143">
        <f>EmpresaUsa[[#This Row],[PRECIO]]*EmpresaUsa[[#This Row],[CANTIDADSOLICITADA]]</f>
        <v>105.3</v>
      </c>
      <c r="J2143" t="s">
        <v>196</v>
      </c>
      <c r="K2143" t="s">
        <v>207</v>
      </c>
    </row>
    <row r="2144" spans="1:11" x14ac:dyDescent="0.35">
      <c r="A2144">
        <v>11077</v>
      </c>
      <c r="B2144" t="s">
        <v>55</v>
      </c>
      <c r="C2144" s="1">
        <v>35921</v>
      </c>
      <c r="D2144" t="s">
        <v>68</v>
      </c>
      <c r="E2144" t="s">
        <v>12</v>
      </c>
      <c r="F2144" t="s">
        <v>146</v>
      </c>
      <c r="G2144">
        <v>11.7</v>
      </c>
      <c r="H2144">
        <v>2</v>
      </c>
      <c r="I2144">
        <f>EmpresaUsa[[#This Row],[PRECIO]]*EmpresaUsa[[#This Row],[CANTIDADSOLICITADA]]</f>
        <v>23.4</v>
      </c>
      <c r="J2144" t="s">
        <v>201</v>
      </c>
      <c r="K2144" t="s">
        <v>208</v>
      </c>
    </row>
    <row r="2145" spans="1:11" x14ac:dyDescent="0.35">
      <c r="A2145">
        <v>11077</v>
      </c>
      <c r="B2145" t="s">
        <v>55</v>
      </c>
      <c r="C2145" s="1">
        <v>35921</v>
      </c>
      <c r="D2145" t="s">
        <v>68</v>
      </c>
      <c r="E2145" t="s">
        <v>10</v>
      </c>
      <c r="F2145" t="s">
        <v>58</v>
      </c>
      <c r="G2145">
        <v>41.6</v>
      </c>
      <c r="H2145">
        <v>1</v>
      </c>
      <c r="I2145">
        <f>EmpresaUsa[[#This Row],[PRECIO]]*EmpresaUsa[[#This Row],[CANTIDADSOLICITADA]]</f>
        <v>41.6</v>
      </c>
      <c r="J2145" t="s">
        <v>209</v>
      </c>
      <c r="K2145" t="s">
        <v>210</v>
      </c>
    </row>
    <row r="2146" spans="1:11" x14ac:dyDescent="0.35">
      <c r="A2146">
        <v>11077</v>
      </c>
      <c r="B2146" t="s">
        <v>55</v>
      </c>
      <c r="C2146" s="1">
        <v>35921</v>
      </c>
      <c r="D2146" t="s">
        <v>68</v>
      </c>
      <c r="E2146" t="s">
        <v>36</v>
      </c>
      <c r="F2146" t="s">
        <v>37</v>
      </c>
      <c r="G2146">
        <v>23.4</v>
      </c>
      <c r="H2146">
        <v>2</v>
      </c>
      <c r="I2146">
        <f>EmpresaUsa[[#This Row],[PRECIO]]*EmpresaUsa[[#This Row],[CANTIDADSOLICITADA]]</f>
        <v>46.8</v>
      </c>
      <c r="J2146" t="s">
        <v>204</v>
      </c>
      <c r="K2146" t="s">
        <v>211</v>
      </c>
    </row>
    <row r="2147" spans="1:11" x14ac:dyDescent="0.35">
      <c r="A2147">
        <v>11077</v>
      </c>
      <c r="B2147" t="s">
        <v>55</v>
      </c>
      <c r="C2147" s="1">
        <v>35921</v>
      </c>
      <c r="D2147" t="s">
        <v>68</v>
      </c>
      <c r="E2147" t="s">
        <v>22</v>
      </c>
      <c r="F2147" t="s">
        <v>23</v>
      </c>
      <c r="G2147">
        <v>12.545</v>
      </c>
      <c r="H2147">
        <v>3</v>
      </c>
      <c r="I2147">
        <f>EmpresaUsa[[#This Row],[PRECIO]]*EmpresaUsa[[#This Row],[CANTIDADSOLICITADA]]</f>
        <v>37.634999999999998</v>
      </c>
      <c r="J2147" t="s">
        <v>204</v>
      </c>
      <c r="K2147" t="s">
        <v>212</v>
      </c>
    </row>
    <row r="2148" spans="1:11" x14ac:dyDescent="0.35">
      <c r="A2148">
        <v>11077</v>
      </c>
      <c r="B2148" t="s">
        <v>55</v>
      </c>
      <c r="C2148" s="1">
        <v>35921</v>
      </c>
      <c r="D2148" t="s">
        <v>68</v>
      </c>
      <c r="E2148" t="s">
        <v>22</v>
      </c>
      <c r="F2148" t="s">
        <v>108</v>
      </c>
      <c r="G2148">
        <v>15.6</v>
      </c>
      <c r="H2148">
        <v>3</v>
      </c>
      <c r="I2148">
        <f>EmpresaUsa[[#This Row],[PRECIO]]*EmpresaUsa[[#This Row],[CANTIDADSOLICITADA]]</f>
        <v>46.8</v>
      </c>
      <c r="J2148" t="s">
        <v>196</v>
      </c>
      <c r="K2148" t="s">
        <v>213</v>
      </c>
    </row>
    <row r="2149" spans="1:11" x14ac:dyDescent="0.35">
      <c r="A2149">
        <v>11077</v>
      </c>
      <c r="B2149" t="s">
        <v>55</v>
      </c>
      <c r="C2149" s="1">
        <v>35921</v>
      </c>
      <c r="D2149" t="s">
        <v>68</v>
      </c>
      <c r="E2149" t="s">
        <v>12</v>
      </c>
      <c r="F2149" t="s">
        <v>134</v>
      </c>
      <c r="G2149">
        <v>9.1</v>
      </c>
      <c r="H2149">
        <v>2</v>
      </c>
      <c r="I2149">
        <f>EmpresaUsa[[#This Row],[PRECIO]]*EmpresaUsa[[#This Row],[CANTIDADSOLICITADA]]</f>
        <v>18.2</v>
      </c>
      <c r="J2149" t="s">
        <v>201</v>
      </c>
      <c r="K2149" t="s">
        <v>214</v>
      </c>
    </row>
    <row r="2150" spans="1:11" x14ac:dyDescent="0.35">
      <c r="A2150">
        <v>11077</v>
      </c>
      <c r="B2150" t="s">
        <v>55</v>
      </c>
      <c r="C2150" s="1">
        <v>35921</v>
      </c>
      <c r="D2150" t="s">
        <v>68</v>
      </c>
      <c r="E2150" t="s">
        <v>41</v>
      </c>
      <c r="F2150" t="s">
        <v>42</v>
      </c>
      <c r="G2150">
        <v>31.2</v>
      </c>
      <c r="H2150">
        <v>2</v>
      </c>
      <c r="I2150">
        <f>EmpresaUsa[[#This Row],[PRECIO]]*EmpresaUsa[[#This Row],[CANTIDADSOLICITADA]]</f>
        <v>62.4</v>
      </c>
      <c r="J2150" t="s">
        <v>201</v>
      </c>
      <c r="K2150" t="s">
        <v>215</v>
      </c>
    </row>
    <row r="2151" spans="1:11" x14ac:dyDescent="0.35">
      <c r="A2151">
        <v>11077</v>
      </c>
      <c r="B2151" t="s">
        <v>55</v>
      </c>
      <c r="C2151" s="1">
        <v>35921</v>
      </c>
      <c r="D2151" t="s">
        <v>68</v>
      </c>
      <c r="E2151" t="s">
        <v>10</v>
      </c>
      <c r="F2151" t="s">
        <v>34</v>
      </c>
      <c r="G2151">
        <v>44.2</v>
      </c>
      <c r="H2151">
        <v>2</v>
      </c>
      <c r="I2151">
        <f>EmpresaUsa[[#This Row],[PRECIO]]*EmpresaUsa[[#This Row],[CANTIDADSOLICITADA]]</f>
        <v>88.4</v>
      </c>
      <c r="J2151" t="s">
        <v>194</v>
      </c>
      <c r="K2151" t="s">
        <v>216</v>
      </c>
    </row>
    <row r="2152" spans="1:11" x14ac:dyDescent="0.35">
      <c r="A2152">
        <v>11077</v>
      </c>
      <c r="B2152" t="s">
        <v>55</v>
      </c>
      <c r="C2152" s="1">
        <v>35921</v>
      </c>
      <c r="D2152" t="s">
        <v>68</v>
      </c>
      <c r="E2152" t="s">
        <v>12</v>
      </c>
      <c r="F2152" t="s">
        <v>115</v>
      </c>
      <c r="G2152">
        <v>43.225000000000001</v>
      </c>
      <c r="H2152">
        <v>2</v>
      </c>
      <c r="I2152">
        <f>EmpresaUsa[[#This Row],[PRECIO]]*EmpresaUsa[[#This Row],[CANTIDADSOLICITADA]]</f>
        <v>86.45</v>
      </c>
      <c r="J2152" t="s">
        <v>199</v>
      </c>
      <c r="K2152" t="s">
        <v>217</v>
      </c>
    </row>
    <row r="2153" spans="1:11" x14ac:dyDescent="0.35">
      <c r="A2153">
        <v>11077</v>
      </c>
      <c r="B2153" t="s">
        <v>55</v>
      </c>
      <c r="C2153" s="1">
        <v>35921</v>
      </c>
      <c r="D2153" t="s">
        <v>68</v>
      </c>
      <c r="E2153" t="s">
        <v>24</v>
      </c>
      <c r="F2153" t="s">
        <v>121</v>
      </c>
      <c r="G2153">
        <v>22.1</v>
      </c>
      <c r="H2153">
        <v>1</v>
      </c>
      <c r="I2153">
        <f>EmpresaUsa[[#This Row],[PRECIO]]*EmpresaUsa[[#This Row],[CANTIDADSOLICITADA]]</f>
        <v>22.1</v>
      </c>
      <c r="J2153" t="s">
        <v>194</v>
      </c>
      <c r="K2153" t="s">
        <v>218</v>
      </c>
    </row>
    <row r="2154" spans="1:11" x14ac:dyDescent="0.35">
      <c r="A2154">
        <v>11077</v>
      </c>
      <c r="B2154" t="s">
        <v>55</v>
      </c>
      <c r="C2154" s="1">
        <v>35921</v>
      </c>
      <c r="D2154" t="s">
        <v>68</v>
      </c>
      <c r="E2154" t="s">
        <v>22</v>
      </c>
      <c r="F2154" t="s">
        <v>97</v>
      </c>
      <c r="G2154">
        <v>19.5</v>
      </c>
      <c r="H2154">
        <v>2</v>
      </c>
      <c r="I2154">
        <f>EmpresaUsa[[#This Row],[PRECIO]]*EmpresaUsa[[#This Row],[CANTIDADSOLICITADA]]</f>
        <v>39</v>
      </c>
      <c r="J2154" t="s">
        <v>196</v>
      </c>
      <c r="K2154" t="s">
        <v>219</v>
      </c>
    </row>
    <row r="2155" spans="1:11" x14ac:dyDescent="0.35">
      <c r="A2155">
        <v>11077</v>
      </c>
      <c r="B2155" t="s">
        <v>55</v>
      </c>
      <c r="C2155" s="1">
        <v>35921</v>
      </c>
      <c r="D2155" t="s">
        <v>68</v>
      </c>
      <c r="E2155" t="s">
        <v>36</v>
      </c>
      <c r="F2155" t="s">
        <v>99</v>
      </c>
      <c r="G2155">
        <v>10.074999999999999</v>
      </c>
      <c r="H2155">
        <v>4</v>
      </c>
      <c r="I2155">
        <f>EmpresaUsa[[#This Row],[PRECIO]]*EmpresaUsa[[#This Row],[CANTIDADSOLICITADA]]</f>
        <v>40.299999999999997</v>
      </c>
      <c r="J2155" t="s">
        <v>196</v>
      </c>
      <c r="K2155" t="s">
        <v>220</v>
      </c>
    </row>
    <row r="2156" spans="1:11" x14ac:dyDescent="0.35">
      <c r="A2156">
        <v>11077</v>
      </c>
      <c r="B2156" t="s">
        <v>55</v>
      </c>
      <c r="C2156" s="1">
        <v>35921</v>
      </c>
      <c r="D2156" t="s">
        <v>68</v>
      </c>
      <c r="E2156" t="s">
        <v>24</v>
      </c>
      <c r="F2156" t="s">
        <v>52</v>
      </c>
      <c r="G2156">
        <v>16.899999999999999</v>
      </c>
      <c r="H2156">
        <v>2</v>
      </c>
      <c r="I2156">
        <f>EmpresaUsa[[#This Row],[PRECIO]]*EmpresaUsa[[#This Row],[CANTIDADSOLICITADA]]</f>
        <v>33.799999999999997</v>
      </c>
      <c r="J2156" t="s">
        <v>199</v>
      </c>
      <c r="K2156" t="s">
        <v>221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219FE-9FA7-4867-8C80-6C3CFC782863}">
  <dimension ref="A1:E31"/>
  <sheetViews>
    <sheetView topLeftCell="C17" workbookViewId="0">
      <selection activeCell="O20" sqref="O20"/>
    </sheetView>
  </sheetViews>
  <sheetFormatPr baseColWidth="10" defaultRowHeight="14.5" x14ac:dyDescent="0.35"/>
  <cols>
    <col min="1" max="1" width="17.81640625" bestFit="1" customWidth="1"/>
    <col min="2" max="2" width="19.81640625" bestFit="1" customWidth="1"/>
    <col min="3" max="3" width="14.6328125" bestFit="1" customWidth="1"/>
    <col min="4" max="4" width="27.453125" bestFit="1" customWidth="1"/>
    <col min="5" max="5" width="17.1796875" bestFit="1" customWidth="1"/>
  </cols>
  <sheetData>
    <row r="1" spans="1:5" x14ac:dyDescent="0.35">
      <c r="A1" s="2" t="s">
        <v>227</v>
      </c>
      <c r="B1" t="s">
        <v>244</v>
      </c>
      <c r="C1" t="s">
        <v>245</v>
      </c>
      <c r="D1" t="s">
        <v>229</v>
      </c>
      <c r="E1" t="s">
        <v>230</v>
      </c>
    </row>
    <row r="2" spans="1:5" x14ac:dyDescent="0.35">
      <c r="A2" s="3" t="s">
        <v>73</v>
      </c>
      <c r="B2" s="13">
        <v>2581045</v>
      </c>
      <c r="C2" s="13">
        <v>8987.4330000000009</v>
      </c>
      <c r="D2" s="13">
        <v>6055</v>
      </c>
      <c r="E2" s="13">
        <v>231074.03799999994</v>
      </c>
    </row>
    <row r="3" spans="1:5" x14ac:dyDescent="0.35">
      <c r="A3" s="10" t="s">
        <v>246</v>
      </c>
      <c r="B3" s="13"/>
      <c r="C3" s="13"/>
      <c r="D3" s="13"/>
      <c r="E3" s="13"/>
    </row>
    <row r="4" spans="1:5" x14ac:dyDescent="0.35">
      <c r="A4" s="11" t="s">
        <v>249</v>
      </c>
      <c r="B4" s="13">
        <v>174994</v>
      </c>
      <c r="C4" s="13">
        <v>483.86</v>
      </c>
      <c r="D4" s="13">
        <v>281</v>
      </c>
      <c r="E4" s="13">
        <v>7723.0399999999991</v>
      </c>
    </row>
    <row r="5" spans="1:5" x14ac:dyDescent="0.35">
      <c r="A5" s="11" t="s">
        <v>250</v>
      </c>
      <c r="B5" s="13">
        <v>238321</v>
      </c>
      <c r="C5" s="13">
        <v>585</v>
      </c>
      <c r="D5" s="13">
        <v>804</v>
      </c>
      <c r="E5" s="13">
        <v>21962.07</v>
      </c>
    </row>
    <row r="6" spans="1:5" x14ac:dyDescent="0.35">
      <c r="A6" s="10" t="s">
        <v>247</v>
      </c>
      <c r="B6" s="13">
        <v>1081915</v>
      </c>
      <c r="C6" s="13">
        <v>4153.8120000000008</v>
      </c>
      <c r="D6" s="13">
        <v>2604</v>
      </c>
      <c r="E6" s="13">
        <v>97446.179999999935</v>
      </c>
    </row>
    <row r="7" spans="1:5" x14ac:dyDescent="0.35">
      <c r="A7" s="10" t="s">
        <v>248</v>
      </c>
      <c r="B7" s="13"/>
      <c r="C7" s="13"/>
      <c r="D7" s="13"/>
      <c r="E7" s="13"/>
    </row>
    <row r="8" spans="1:5" x14ac:dyDescent="0.35">
      <c r="A8" s="11" t="s">
        <v>251</v>
      </c>
      <c r="B8" s="13"/>
      <c r="C8" s="13"/>
      <c r="D8" s="13"/>
      <c r="E8" s="13"/>
    </row>
    <row r="9" spans="1:5" x14ac:dyDescent="0.35">
      <c r="A9" s="12" t="s">
        <v>237</v>
      </c>
      <c r="B9" s="13">
        <v>194939</v>
      </c>
      <c r="C9" s="13">
        <v>462.60500000000002</v>
      </c>
      <c r="D9" s="13">
        <v>252</v>
      </c>
      <c r="E9" s="13">
        <v>6102.1350000000002</v>
      </c>
    </row>
    <row r="10" spans="1:5" x14ac:dyDescent="0.35">
      <c r="A10" s="12" t="s">
        <v>238</v>
      </c>
      <c r="B10" s="13">
        <v>76299</v>
      </c>
      <c r="C10" s="13">
        <v>617.81200000000001</v>
      </c>
      <c r="D10" s="13">
        <v>290</v>
      </c>
      <c r="E10" s="13">
        <v>33873.969999999994</v>
      </c>
    </row>
    <row r="11" spans="1:5" x14ac:dyDescent="0.35">
      <c r="A11" s="12" t="s">
        <v>239</v>
      </c>
      <c r="B11" s="13">
        <v>241188</v>
      </c>
      <c r="C11" s="13">
        <v>844.01199999999972</v>
      </c>
      <c r="D11" s="13">
        <v>558</v>
      </c>
      <c r="E11" s="13">
        <v>18655.728000000003</v>
      </c>
    </row>
    <row r="12" spans="1:5" x14ac:dyDescent="0.35">
      <c r="A12" s="11" t="s">
        <v>252</v>
      </c>
      <c r="B12" s="13">
        <v>573389</v>
      </c>
      <c r="C12" s="13">
        <v>1840.3320000000003</v>
      </c>
      <c r="D12" s="13">
        <v>1266</v>
      </c>
      <c r="E12" s="13">
        <v>45310.915000000001</v>
      </c>
    </row>
    <row r="13" spans="1:5" x14ac:dyDescent="0.35">
      <c r="A13" s="3" t="s">
        <v>44</v>
      </c>
      <c r="B13" s="13">
        <v>1145701</v>
      </c>
      <c r="C13" s="13">
        <v>4394.26</v>
      </c>
      <c r="D13" s="13">
        <v>2670</v>
      </c>
      <c r="E13" s="13">
        <v>107853.2</v>
      </c>
    </row>
    <row r="14" spans="1:5" x14ac:dyDescent="0.35">
      <c r="A14" s="10" t="s">
        <v>246</v>
      </c>
      <c r="B14" s="13"/>
      <c r="C14" s="13"/>
      <c r="D14" s="13"/>
      <c r="E14" s="13"/>
    </row>
    <row r="15" spans="1:5" x14ac:dyDescent="0.35">
      <c r="A15" s="11" t="s">
        <v>249</v>
      </c>
      <c r="B15" s="13">
        <v>82072</v>
      </c>
      <c r="C15" s="13">
        <v>174.85000000000002</v>
      </c>
      <c r="D15" s="13">
        <v>294</v>
      </c>
      <c r="E15" s="13">
        <v>6441.8899999999994</v>
      </c>
    </row>
    <row r="16" spans="1:5" x14ac:dyDescent="0.35">
      <c r="A16" s="11" t="s">
        <v>250</v>
      </c>
      <c r="B16" s="13">
        <v>82723</v>
      </c>
      <c r="C16" s="13">
        <v>179.01</v>
      </c>
      <c r="D16" s="13">
        <v>281</v>
      </c>
      <c r="E16" s="13">
        <v>8333.52</v>
      </c>
    </row>
    <row r="17" spans="1:5" x14ac:dyDescent="0.35">
      <c r="A17" s="10" t="s">
        <v>247</v>
      </c>
      <c r="B17" s="13">
        <v>478427</v>
      </c>
      <c r="C17" s="13">
        <v>1846.3769999999997</v>
      </c>
      <c r="D17" s="13">
        <v>955</v>
      </c>
      <c r="E17" s="13">
        <v>38450.815000000002</v>
      </c>
    </row>
    <row r="18" spans="1:5" x14ac:dyDescent="0.35">
      <c r="A18" s="10" t="s">
        <v>248</v>
      </c>
      <c r="B18" s="13"/>
      <c r="C18" s="13"/>
      <c r="D18" s="13"/>
      <c r="E18" s="13"/>
    </row>
    <row r="19" spans="1:5" x14ac:dyDescent="0.35">
      <c r="A19" s="11" t="s">
        <v>251</v>
      </c>
      <c r="B19" s="13"/>
      <c r="C19" s="13"/>
      <c r="D19" s="13"/>
      <c r="E19" s="13"/>
    </row>
    <row r="20" spans="1:5" x14ac:dyDescent="0.35">
      <c r="A20" s="12" t="s">
        <v>237</v>
      </c>
      <c r="B20" s="13">
        <v>140871</v>
      </c>
      <c r="C20" s="13">
        <v>778.86899999999991</v>
      </c>
      <c r="D20" s="13">
        <v>237</v>
      </c>
      <c r="E20" s="13">
        <v>7315.2820000000002</v>
      </c>
    </row>
    <row r="21" spans="1:5" x14ac:dyDescent="0.35">
      <c r="A21" s="12" t="s">
        <v>238</v>
      </c>
      <c r="B21" s="13">
        <v>119761</v>
      </c>
      <c r="C21" s="13">
        <v>776.26900000000012</v>
      </c>
      <c r="D21" s="13">
        <v>297</v>
      </c>
      <c r="E21" s="13">
        <v>25123.162999999997</v>
      </c>
    </row>
    <row r="22" spans="1:5" x14ac:dyDescent="0.35">
      <c r="A22" s="12" t="s">
        <v>239</v>
      </c>
      <c r="B22" s="13">
        <v>131546</v>
      </c>
      <c r="C22" s="13">
        <v>340.92500000000007</v>
      </c>
      <c r="D22" s="13">
        <v>317</v>
      </c>
      <c r="E22" s="13">
        <v>9836.58</v>
      </c>
    </row>
    <row r="23" spans="1:5" x14ac:dyDescent="0.35">
      <c r="A23" s="11" t="s">
        <v>252</v>
      </c>
      <c r="B23" s="13">
        <v>110301</v>
      </c>
      <c r="C23" s="13">
        <v>297.95999999999998</v>
      </c>
      <c r="D23" s="13">
        <v>289</v>
      </c>
      <c r="E23" s="13">
        <v>12351.950000000003</v>
      </c>
    </row>
    <row r="24" spans="1:5" x14ac:dyDescent="0.35">
      <c r="A24" s="3" t="s">
        <v>26</v>
      </c>
      <c r="B24" s="13">
        <v>3421487</v>
      </c>
      <c r="C24" s="13">
        <v>11372.946000000004</v>
      </c>
      <c r="D24" s="13">
        <v>7852</v>
      </c>
      <c r="E24" s="13">
        <v>276966.69000000006</v>
      </c>
    </row>
    <row r="25" spans="1:5" x14ac:dyDescent="0.35">
      <c r="A25" s="3" t="s">
        <v>67</v>
      </c>
      <c r="B25" s="13">
        <v>2770955</v>
      </c>
      <c r="C25" s="13">
        <v>8111.0250000000005</v>
      </c>
      <c r="D25" s="13">
        <v>5913</v>
      </c>
      <c r="E25" s="13">
        <v>173291.33899999998</v>
      </c>
    </row>
    <row r="26" spans="1:5" x14ac:dyDescent="0.35">
      <c r="A26" s="3" t="s">
        <v>20</v>
      </c>
      <c r="B26" s="13">
        <v>4458907</v>
      </c>
      <c r="C26" s="13">
        <v>14543.476999999999</v>
      </c>
      <c r="D26" s="13">
        <v>9798</v>
      </c>
      <c r="E26" s="13">
        <v>325243.685</v>
      </c>
    </row>
    <row r="27" spans="1:5" x14ac:dyDescent="0.35">
      <c r="A27" s="3" t="s">
        <v>15</v>
      </c>
      <c r="B27" s="13">
        <v>1786857</v>
      </c>
      <c r="C27" s="13">
        <v>4985.4479999999985</v>
      </c>
      <c r="D27" s="13">
        <v>3527</v>
      </c>
      <c r="E27" s="13">
        <v>101657.52999999998</v>
      </c>
    </row>
    <row r="28" spans="1:5" x14ac:dyDescent="0.35">
      <c r="A28" s="3" t="s">
        <v>55</v>
      </c>
      <c r="B28" s="13">
        <v>3685471</v>
      </c>
      <c r="C28" s="13">
        <v>11352.172000000004</v>
      </c>
      <c r="D28" s="13">
        <v>7812</v>
      </c>
      <c r="E28" s="13">
        <v>262786.82299999992</v>
      </c>
    </row>
    <row r="29" spans="1:5" x14ac:dyDescent="0.35">
      <c r="A29" s="3" t="s">
        <v>112</v>
      </c>
      <c r="B29" s="13">
        <v>1876863</v>
      </c>
      <c r="C29" s="13">
        <v>6132.7630000000008</v>
      </c>
      <c r="D29" s="13">
        <v>4654</v>
      </c>
      <c r="E29" s="13">
        <v>183684.78700000004</v>
      </c>
    </row>
    <row r="30" spans="1:5" x14ac:dyDescent="0.35">
      <c r="A30" s="3" t="s">
        <v>8</v>
      </c>
      <c r="B30" s="13">
        <v>1243669</v>
      </c>
      <c r="C30" s="13">
        <v>3571.6589999999987</v>
      </c>
      <c r="D30" s="13">
        <v>3036</v>
      </c>
      <c r="E30" s="13">
        <v>98238.074999999968</v>
      </c>
    </row>
    <row r="31" spans="1:5" x14ac:dyDescent="0.35">
      <c r="A31" s="3" t="s">
        <v>228</v>
      </c>
      <c r="B31" s="13">
        <v>22970955</v>
      </c>
      <c r="C31" s="13">
        <v>73451.183000000005</v>
      </c>
      <c r="D31" s="13">
        <v>51317</v>
      </c>
      <c r="E31" s="13">
        <v>1760796.1669999999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C410A-E039-40C7-908A-2F041CBF5121}">
  <dimension ref="A1:E29"/>
  <sheetViews>
    <sheetView topLeftCell="A10" workbookViewId="0">
      <selection activeCell="H2" sqref="H2"/>
    </sheetView>
  </sheetViews>
  <sheetFormatPr baseColWidth="10" defaultRowHeight="14.5" x14ac:dyDescent="0.35"/>
  <cols>
    <col min="1" max="1" width="16.54296875" bestFit="1" customWidth="1"/>
    <col min="2" max="2" width="27.453125" bestFit="1" customWidth="1"/>
    <col min="4" max="4" width="18.08984375" customWidth="1"/>
    <col min="5" max="5" width="29.08984375" customWidth="1"/>
  </cols>
  <sheetData>
    <row r="1" spans="1:5" x14ac:dyDescent="0.35">
      <c r="A1" s="2" t="s">
        <v>227</v>
      </c>
      <c r="B1" t="s">
        <v>229</v>
      </c>
      <c r="D1" s="4" t="s">
        <v>227</v>
      </c>
      <c r="E1" s="4" t="s">
        <v>229</v>
      </c>
    </row>
    <row r="2" spans="1:5" x14ac:dyDescent="0.35">
      <c r="A2" s="3" t="s">
        <v>195</v>
      </c>
      <c r="B2" s="13">
        <v>1955</v>
      </c>
      <c r="D2" s="5" t="s">
        <v>195</v>
      </c>
      <c r="E2" s="6">
        <f>GETPIVOTDATA("CANTIDADSOLICITADA",$A$1,"ESTADO","Aguascalientes")</f>
        <v>1955</v>
      </c>
    </row>
    <row r="3" spans="1:5" x14ac:dyDescent="0.35">
      <c r="A3" s="3" t="s">
        <v>197</v>
      </c>
      <c r="B3" s="13">
        <v>2284</v>
      </c>
      <c r="D3" s="5" t="s">
        <v>197</v>
      </c>
      <c r="E3" s="6">
        <f>GETPIVOTDATA("CANTIDADSOLICITADA",$A$1,"ESTADO","Baja California")</f>
        <v>2284</v>
      </c>
    </row>
    <row r="4" spans="1:5" x14ac:dyDescent="0.35">
      <c r="A4" s="3" t="s">
        <v>198</v>
      </c>
      <c r="B4" s="13">
        <v>1956</v>
      </c>
      <c r="D4" s="5" t="s">
        <v>198</v>
      </c>
      <c r="E4" s="6">
        <f>GETPIVOTDATA("CANTIDADSOLICITADA",$A$1,"ESTADO","Baja California Sur")</f>
        <v>1956</v>
      </c>
    </row>
    <row r="5" spans="1:5" x14ac:dyDescent="0.35">
      <c r="A5" s="3" t="s">
        <v>200</v>
      </c>
      <c r="B5" s="13">
        <v>2124</v>
      </c>
      <c r="D5" s="5" t="s">
        <v>200</v>
      </c>
      <c r="E5" s="6">
        <f>GETPIVOTDATA("CANTIDADSOLICITADA",$A$1,"ESTADO","Campeche")</f>
        <v>2124</v>
      </c>
    </row>
    <row r="6" spans="1:5" x14ac:dyDescent="0.35">
      <c r="A6" s="3" t="s">
        <v>202</v>
      </c>
      <c r="B6" s="13">
        <v>1950</v>
      </c>
      <c r="D6" s="5" t="s">
        <v>202</v>
      </c>
      <c r="E6" s="6">
        <f>GETPIVOTDATA("CANTIDADSOLICITADA",$A$1,"ESTADO","Chiapas")</f>
        <v>1950</v>
      </c>
    </row>
    <row r="7" spans="1:5" x14ac:dyDescent="0.35">
      <c r="A7" s="3" t="s">
        <v>203</v>
      </c>
      <c r="B7" s="13">
        <v>1904</v>
      </c>
      <c r="D7" s="5" t="s">
        <v>203</v>
      </c>
      <c r="E7" s="6">
        <f>GETPIVOTDATA("CANTIDADSOLICITADA",$A$1,"ESTADO","Chihuahua")</f>
        <v>1904</v>
      </c>
    </row>
    <row r="8" spans="1:5" x14ac:dyDescent="0.35">
      <c r="A8" s="3" t="s">
        <v>205</v>
      </c>
      <c r="B8" s="13">
        <v>1719</v>
      </c>
      <c r="D8" s="5" t="s">
        <v>205</v>
      </c>
      <c r="E8" s="6">
        <f>GETPIVOTDATA("CANTIDADSOLICITADA",$A$1,"ESTADO","Ciudad de México")</f>
        <v>1719</v>
      </c>
    </row>
    <row r="9" spans="1:5" x14ac:dyDescent="0.35">
      <c r="A9" s="3" t="s">
        <v>206</v>
      </c>
      <c r="B9" s="13">
        <v>1673</v>
      </c>
      <c r="D9" s="5" t="s">
        <v>206</v>
      </c>
      <c r="E9" s="6">
        <f>GETPIVOTDATA("CANTIDADSOLICITADA",$A$1,"ESTADO","Coahuila")</f>
        <v>1673</v>
      </c>
    </row>
    <row r="10" spans="1:5" x14ac:dyDescent="0.35">
      <c r="A10" s="3" t="s">
        <v>207</v>
      </c>
      <c r="B10" s="13">
        <v>1866</v>
      </c>
      <c r="D10" s="5" t="s">
        <v>207</v>
      </c>
      <c r="E10" s="6">
        <f>GETPIVOTDATA("CANTIDADSOLICITADA",$A$1,"ESTADO","Durango")</f>
        <v>1866</v>
      </c>
    </row>
    <row r="11" spans="1:5" x14ac:dyDescent="0.35">
      <c r="A11" s="3" t="s">
        <v>208</v>
      </c>
      <c r="B11" s="13">
        <v>1548</v>
      </c>
      <c r="D11" s="5" t="s">
        <v>208</v>
      </c>
      <c r="E11" s="6">
        <f>GETPIVOTDATA("CANTIDADSOLICITADA",$A$1,"ESTADO","Guerrero")</f>
        <v>1548</v>
      </c>
    </row>
    <row r="12" spans="1:5" x14ac:dyDescent="0.35">
      <c r="A12" s="3" t="s">
        <v>210</v>
      </c>
      <c r="B12" s="13">
        <v>1765</v>
      </c>
      <c r="D12" s="5" t="s">
        <v>210</v>
      </c>
      <c r="E12" s="6">
        <f>GETPIVOTDATA("CANTIDADSOLICITADA",$A$1,"ESTADO","Hidalgo")</f>
        <v>1765</v>
      </c>
    </row>
    <row r="13" spans="1:5" x14ac:dyDescent="0.35">
      <c r="A13" s="3" t="s">
        <v>211</v>
      </c>
      <c r="B13" s="13">
        <v>2076</v>
      </c>
      <c r="D13" s="5" t="s">
        <v>211</v>
      </c>
      <c r="E13" s="6">
        <f>GETPIVOTDATA("CANTIDADSOLICITADA",$A$1,"ESTADO","México")</f>
        <v>2076</v>
      </c>
    </row>
    <row r="14" spans="1:5" x14ac:dyDescent="0.35">
      <c r="A14" s="3" t="s">
        <v>212</v>
      </c>
      <c r="B14" s="13">
        <v>1800</v>
      </c>
      <c r="D14" s="5" t="s">
        <v>212</v>
      </c>
      <c r="E14" s="6">
        <f>GETPIVOTDATA("CANTIDADSOLICITADA",$A$1,"ESTADO","Morelos")</f>
        <v>1800</v>
      </c>
    </row>
    <row r="15" spans="1:5" x14ac:dyDescent="0.35">
      <c r="A15" s="3" t="s">
        <v>213</v>
      </c>
      <c r="B15" s="13">
        <v>1701</v>
      </c>
      <c r="D15" s="5" t="s">
        <v>213</v>
      </c>
      <c r="E15" s="6">
        <f>GETPIVOTDATA("CANTIDADSOLICITADA",$A$1,"ESTADO","Nuevo León")</f>
        <v>1701</v>
      </c>
    </row>
    <row r="16" spans="1:5" x14ac:dyDescent="0.35">
      <c r="A16" s="3" t="s">
        <v>214</v>
      </c>
      <c r="B16" s="13">
        <v>1976</v>
      </c>
      <c r="D16" s="5" t="s">
        <v>214</v>
      </c>
      <c r="E16" s="6">
        <f>GETPIVOTDATA("CANTIDADSOLICITADA",$A$1,"ESTADO","Oaxaca")</f>
        <v>1976</v>
      </c>
    </row>
    <row r="17" spans="1:5" x14ac:dyDescent="0.35">
      <c r="A17" s="3" t="s">
        <v>215</v>
      </c>
      <c r="B17" s="13">
        <v>1835</v>
      </c>
      <c r="D17" s="5" t="s">
        <v>215</v>
      </c>
      <c r="E17" s="6">
        <f>GETPIVOTDATA("CANTIDADSOLICITADA",$A$1,"ESTADO","Puebla")</f>
        <v>1835</v>
      </c>
    </row>
    <row r="18" spans="1:5" x14ac:dyDescent="0.35">
      <c r="A18" s="3" t="s">
        <v>216</v>
      </c>
      <c r="B18" s="13">
        <v>1858</v>
      </c>
      <c r="D18" s="5" t="s">
        <v>216</v>
      </c>
      <c r="E18" s="6">
        <f>GETPIVOTDATA("CANTIDADSOLICITADA",$A$1,"ESTADO","Querétaro")</f>
        <v>1858</v>
      </c>
    </row>
    <row r="19" spans="1:5" x14ac:dyDescent="0.35">
      <c r="A19" s="3" t="s">
        <v>217</v>
      </c>
      <c r="B19" s="13">
        <v>1722</v>
      </c>
      <c r="D19" s="5" t="s">
        <v>217</v>
      </c>
      <c r="E19" s="6">
        <f>GETPIVOTDATA("CANTIDADSOLICITADA",$A$1,"ESTADO","Quintana Roo")</f>
        <v>1722</v>
      </c>
    </row>
    <row r="20" spans="1:5" x14ac:dyDescent="0.35">
      <c r="A20" s="3" t="s">
        <v>218</v>
      </c>
      <c r="B20" s="13">
        <v>1739</v>
      </c>
      <c r="D20" s="5" t="s">
        <v>218</v>
      </c>
      <c r="E20" s="6">
        <f>GETPIVOTDATA("CANTIDADSOLICITADA",$A$1,"ESTADO","San Luis Potosí")</f>
        <v>1739</v>
      </c>
    </row>
    <row r="21" spans="1:5" x14ac:dyDescent="0.35">
      <c r="A21" s="3" t="s">
        <v>219</v>
      </c>
      <c r="B21" s="13">
        <v>2071</v>
      </c>
      <c r="D21" s="5" t="s">
        <v>219</v>
      </c>
      <c r="E21" s="6">
        <f>GETPIVOTDATA("CANTIDADSOLICITADA",$A$1,"ESTADO","Sinaloa")</f>
        <v>2071</v>
      </c>
    </row>
    <row r="22" spans="1:5" x14ac:dyDescent="0.35">
      <c r="A22" s="3" t="s">
        <v>220</v>
      </c>
      <c r="B22" s="13">
        <v>1786</v>
      </c>
      <c r="D22" s="5" t="s">
        <v>220</v>
      </c>
      <c r="E22" s="6">
        <f>GETPIVOTDATA("CANTIDADSOLICITADA",$A$1,"ESTADO","Sonora")</f>
        <v>1786</v>
      </c>
    </row>
    <row r="23" spans="1:5" x14ac:dyDescent="0.35">
      <c r="A23" s="3" t="s">
        <v>221</v>
      </c>
      <c r="B23" s="13">
        <v>2171</v>
      </c>
      <c r="D23" s="5" t="s">
        <v>221</v>
      </c>
      <c r="E23" s="6">
        <f>GETPIVOTDATA("CANTIDADSOLICITADA",$A$1,"ESTADO","Tabasco")</f>
        <v>2171</v>
      </c>
    </row>
    <row r="24" spans="1:5" x14ac:dyDescent="0.35">
      <c r="A24" s="3" t="s">
        <v>222</v>
      </c>
      <c r="B24" s="13">
        <v>2084</v>
      </c>
      <c r="D24" s="5" t="s">
        <v>222</v>
      </c>
      <c r="E24" s="6">
        <f>GETPIVOTDATA("CANTIDADSOLICITADA",$A$1,"ESTADO","Tamaulipas")</f>
        <v>2084</v>
      </c>
    </row>
    <row r="25" spans="1:5" x14ac:dyDescent="0.35">
      <c r="A25" s="3" t="s">
        <v>223</v>
      </c>
      <c r="B25" s="13">
        <v>1646</v>
      </c>
      <c r="D25" s="5" t="s">
        <v>223</v>
      </c>
      <c r="E25" s="6">
        <f>GETPIVOTDATA("CANTIDADSOLICITADA",$A$1,"ESTADO","Tlaxcala")</f>
        <v>1646</v>
      </c>
    </row>
    <row r="26" spans="1:5" x14ac:dyDescent="0.35">
      <c r="A26" s="3" t="s">
        <v>224</v>
      </c>
      <c r="B26" s="13">
        <v>1960</v>
      </c>
      <c r="D26" s="5" t="s">
        <v>224</v>
      </c>
      <c r="E26" s="6">
        <f>GETPIVOTDATA("CANTIDADSOLICITADA",$A$1,"ESTADO","Veracruz")</f>
        <v>1960</v>
      </c>
    </row>
    <row r="27" spans="1:5" x14ac:dyDescent="0.35">
      <c r="A27" s="3" t="s">
        <v>225</v>
      </c>
      <c r="B27" s="13">
        <v>2103</v>
      </c>
      <c r="D27" s="5" t="s">
        <v>225</v>
      </c>
      <c r="E27" s="6">
        <f>GETPIVOTDATA("CANTIDADSOLICITADA",$A$1,"ESTADO","Yucatán")</f>
        <v>2103</v>
      </c>
    </row>
    <row r="28" spans="1:5" x14ac:dyDescent="0.35">
      <c r="A28" s="3" t="s">
        <v>226</v>
      </c>
      <c r="B28" s="13">
        <v>2045</v>
      </c>
      <c r="D28" s="5" t="s">
        <v>226</v>
      </c>
      <c r="E28" s="6">
        <f>GETPIVOTDATA("CANTIDADSOLICITADA",$A$1,"ESTADO","Zacatecas")</f>
        <v>2045</v>
      </c>
    </row>
    <row r="29" spans="1:5" x14ac:dyDescent="0.35">
      <c r="A29" s="3" t="s">
        <v>228</v>
      </c>
      <c r="B29" s="13">
        <v>51317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9B361-C0C7-4A2B-804C-AAD39263F6B6}">
  <dimension ref="A1:B22"/>
  <sheetViews>
    <sheetView workbookViewId="0">
      <selection activeCell="B22" sqref="B22"/>
    </sheetView>
  </sheetViews>
  <sheetFormatPr baseColWidth="10" defaultRowHeight="14.5" x14ac:dyDescent="0.35"/>
  <cols>
    <col min="1" max="1" width="16.54296875" bestFit="1" customWidth="1"/>
    <col min="2" max="2" width="17.1796875" bestFit="1" customWidth="1"/>
  </cols>
  <sheetData>
    <row r="1" spans="1:2" x14ac:dyDescent="0.35">
      <c r="A1" s="2" t="s">
        <v>227</v>
      </c>
      <c r="B1" t="s">
        <v>230</v>
      </c>
    </row>
    <row r="2" spans="1:2" x14ac:dyDescent="0.35">
      <c r="A2" s="3" t="s">
        <v>73</v>
      </c>
      <c r="B2" s="7">
        <v>231074.03799999997</v>
      </c>
    </row>
    <row r="3" spans="1:2" x14ac:dyDescent="0.35">
      <c r="A3" s="3" t="s">
        <v>44</v>
      </c>
      <c r="B3" s="7">
        <v>107853.19999999998</v>
      </c>
    </row>
    <row r="4" spans="1:2" x14ac:dyDescent="0.35">
      <c r="A4" s="3" t="s">
        <v>26</v>
      </c>
      <c r="B4" s="7">
        <v>276966.69000000006</v>
      </c>
    </row>
    <row r="5" spans="1:2" x14ac:dyDescent="0.35">
      <c r="A5" s="3" t="s">
        <v>67</v>
      </c>
      <c r="B5" s="7">
        <v>173291.33899999998</v>
      </c>
    </row>
    <row r="6" spans="1:2" x14ac:dyDescent="0.35">
      <c r="A6" s="3" t="s">
        <v>20</v>
      </c>
      <c r="B6" s="7">
        <v>325243.685</v>
      </c>
    </row>
    <row r="7" spans="1:2" x14ac:dyDescent="0.35">
      <c r="A7" s="3" t="s">
        <v>15</v>
      </c>
      <c r="B7" s="7">
        <v>101657.52999999998</v>
      </c>
    </row>
    <row r="8" spans="1:2" x14ac:dyDescent="0.35">
      <c r="A8" s="3" t="s">
        <v>55</v>
      </c>
      <c r="B8" s="7">
        <v>262786.82299999992</v>
      </c>
    </row>
    <row r="9" spans="1:2" x14ac:dyDescent="0.35">
      <c r="A9" s="3" t="s">
        <v>112</v>
      </c>
      <c r="B9" s="7">
        <v>183684.78700000004</v>
      </c>
    </row>
    <row r="10" spans="1:2" x14ac:dyDescent="0.35">
      <c r="A10" s="3" t="s">
        <v>8</v>
      </c>
      <c r="B10" s="7">
        <v>98238.074999999968</v>
      </c>
    </row>
    <row r="11" spans="1:2" x14ac:dyDescent="0.35">
      <c r="A11" s="3" t="s">
        <v>228</v>
      </c>
      <c r="B11" s="7">
        <v>1760796.1669999999</v>
      </c>
    </row>
    <row r="22" spans="2:2" x14ac:dyDescent="0.35">
      <c r="B22" s="8"/>
    </row>
  </sheetData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AE094-4FE6-44FD-BF9F-C7824BF0748D}">
  <dimension ref="A1:G91"/>
  <sheetViews>
    <sheetView workbookViewId="0">
      <selection activeCell="D1" sqref="D1:E21"/>
    </sheetView>
  </sheetViews>
  <sheetFormatPr baseColWidth="10" defaultRowHeight="14.5" x14ac:dyDescent="0.35"/>
  <cols>
    <col min="1" max="1" width="30.90625" bestFit="1" customWidth="1"/>
    <col min="2" max="2" width="27.453125" bestFit="1" customWidth="1"/>
    <col min="4" max="4" width="36.36328125" customWidth="1"/>
    <col min="5" max="5" width="27.453125" customWidth="1"/>
    <col min="6" max="6" width="11.81640625" customWidth="1"/>
  </cols>
  <sheetData>
    <row r="1" spans="1:7" x14ac:dyDescent="0.35">
      <c r="A1" s="2" t="s">
        <v>227</v>
      </c>
      <c r="B1" t="s">
        <v>229</v>
      </c>
      <c r="D1" s="4" t="s">
        <v>227</v>
      </c>
      <c r="E1" s="4" t="s">
        <v>229</v>
      </c>
      <c r="F1" s="4" t="s">
        <v>256</v>
      </c>
      <c r="G1" s="4" t="s">
        <v>257</v>
      </c>
    </row>
    <row r="2" spans="1:7" x14ac:dyDescent="0.35">
      <c r="A2" s="3" t="s">
        <v>59</v>
      </c>
      <c r="B2" s="13">
        <v>11</v>
      </c>
      <c r="D2" t="str" cm="1">
        <f t="array" ref="D2">INDEX(A2:A$90,$F$2)</f>
        <v>GROSELLA-Restaurante</v>
      </c>
      <c r="E2" cm="1">
        <f t="array" ref="E2">INDEX(B2:B$90,$F$2)</f>
        <v>34</v>
      </c>
      <c r="F2">
        <f>G2</f>
        <v>4</v>
      </c>
      <c r="G2">
        <v>4</v>
      </c>
    </row>
    <row r="3" spans="1:7" x14ac:dyDescent="0.35">
      <c r="A3" s="3" t="s">
        <v>176</v>
      </c>
      <c r="B3" s="13">
        <v>20</v>
      </c>
      <c r="D3" t="str" cm="1">
        <f t="array" ref="D3">INDEX(A3:A$90,$F$2)</f>
        <v>Galería del gastrónomo</v>
      </c>
      <c r="E3" cm="1">
        <f t="array" ref="E3">INDEX(B3:B$90,$F$2)</f>
        <v>42</v>
      </c>
      <c r="F3">
        <f>F2+1</f>
        <v>5</v>
      </c>
    </row>
    <row r="4" spans="1:7" x14ac:dyDescent="0.35">
      <c r="A4" s="3" t="s">
        <v>179</v>
      </c>
      <c r="B4" s="13">
        <v>30</v>
      </c>
      <c r="D4" t="str" cm="1">
        <f t="array" ref="D4">INDEX(A4:A$90,$F$2)</f>
        <v>The Big Cheese</v>
      </c>
      <c r="E4" cm="1">
        <f t="array" ref="E4">INDEX(B4:B$90,$F$2)</f>
        <v>46</v>
      </c>
      <c r="F4">
        <f t="shared" ref="F4:F20" si="0">F3+1</f>
        <v>6</v>
      </c>
    </row>
    <row r="5" spans="1:7" x14ac:dyDescent="0.35">
      <c r="A5" s="3" t="s">
        <v>81</v>
      </c>
      <c r="B5" s="13">
        <v>34</v>
      </c>
      <c r="D5" t="str" cm="1">
        <f t="array" ref="D5">INDEX(A5:A$90,$F$2)</f>
        <v>Spécialités du monde</v>
      </c>
      <c r="E5" cm="1">
        <f t="array" ref="E5">INDEX(B5:B$90,$F$2)</f>
        <v>48</v>
      </c>
      <c r="F5">
        <f t="shared" si="0"/>
        <v>7</v>
      </c>
    </row>
    <row r="6" spans="1:7" x14ac:dyDescent="0.35">
      <c r="A6" s="3" t="s">
        <v>158</v>
      </c>
      <c r="B6" s="13">
        <v>42</v>
      </c>
      <c r="D6" t="str" cm="1">
        <f t="array" ref="D6">INDEX(A6:A$90,$F$2)</f>
        <v>Franchi S.p.A.</v>
      </c>
      <c r="E6" cm="1">
        <f t="array" ref="E6">INDEX(B6:B$90,$F$2)</f>
        <v>54</v>
      </c>
      <c r="F6">
        <f t="shared" si="0"/>
        <v>8</v>
      </c>
    </row>
    <row r="7" spans="1:7" x14ac:dyDescent="0.35">
      <c r="A7" s="3" t="s">
        <v>129</v>
      </c>
      <c r="B7" s="13">
        <v>46</v>
      </c>
      <c r="D7" t="str" cm="1">
        <f t="array" ref="D7">INDEX(A7:A$90,$F$2)</f>
        <v>The Cracker Box</v>
      </c>
      <c r="E7" cm="1">
        <f t="array" ref="E7">INDEX(B7:B$90,$F$2)</f>
        <v>59</v>
      </c>
      <c r="F7">
        <f t="shared" si="0"/>
        <v>9</v>
      </c>
    </row>
    <row r="8" spans="1:7" x14ac:dyDescent="0.35">
      <c r="A8" s="3" t="s">
        <v>189</v>
      </c>
      <c r="B8" s="13">
        <v>48</v>
      </c>
      <c r="D8" t="str" cm="1">
        <f t="array" ref="D8">INDEX(A8:A$90,$F$2)</f>
        <v>Laughing Bacchus Wine Cellars</v>
      </c>
      <c r="E8" cm="1">
        <f t="array" ref="E8">INDEX(B8:B$90,$F$2)</f>
        <v>62</v>
      </c>
      <c r="F8">
        <f t="shared" si="0"/>
        <v>10</v>
      </c>
    </row>
    <row r="9" spans="1:7" x14ac:dyDescent="0.35">
      <c r="A9" s="3" t="s">
        <v>172</v>
      </c>
      <c r="B9" s="13">
        <v>54</v>
      </c>
      <c r="D9" t="str" cm="1">
        <f t="array" ref="D9">INDEX(A9:A$90,$F$2)</f>
        <v>Ana Trujillo Emparedados y helados</v>
      </c>
      <c r="E9" cm="1">
        <f t="array" ref="E9">INDEX(B9:B$90,$F$2)</f>
        <v>63</v>
      </c>
      <c r="F9">
        <f t="shared" si="0"/>
        <v>11</v>
      </c>
    </row>
    <row r="10" spans="1:7" x14ac:dyDescent="0.35">
      <c r="A10" s="3" t="s">
        <v>186</v>
      </c>
      <c r="B10" s="13">
        <v>59</v>
      </c>
      <c r="D10" t="str" cm="1">
        <f t="array" ref="D10">INDEX(A10:A$90,$F$2)</f>
        <v>France restauration</v>
      </c>
      <c r="E10" cm="1">
        <f t="array" ref="E10">INDEX(B10:B$90,$F$2)</f>
        <v>69</v>
      </c>
      <c r="F10">
        <f t="shared" si="0"/>
        <v>12</v>
      </c>
    </row>
    <row r="11" spans="1:7" x14ac:dyDescent="0.35">
      <c r="A11" s="3" t="s">
        <v>177</v>
      </c>
      <c r="B11" s="13">
        <v>62</v>
      </c>
      <c r="D11" t="str" cm="1">
        <f t="array" ref="D11">INDEX(A11:A$90,$F$2)</f>
        <v>Du monde entier</v>
      </c>
      <c r="E11" cm="1">
        <f t="array" ref="E11">INDEX(B11:B$90,$F$2)</f>
        <v>80</v>
      </c>
      <c r="F11">
        <f t="shared" si="0"/>
        <v>13</v>
      </c>
    </row>
    <row r="12" spans="1:7" x14ac:dyDescent="0.35">
      <c r="A12" s="3" t="s">
        <v>126</v>
      </c>
      <c r="B12" s="13">
        <v>63</v>
      </c>
      <c r="D12" t="str" cm="1">
        <f t="array" ref="D12">INDEX(A12:A$90,$F$2)</f>
        <v>La corne d'abondance</v>
      </c>
      <c r="E12" cm="1">
        <f t="array" ref="E12">INDEX(B12:B$90,$F$2)</f>
        <v>83</v>
      </c>
      <c r="F12">
        <f t="shared" si="0"/>
        <v>14</v>
      </c>
    </row>
    <row r="13" spans="1:7" x14ac:dyDescent="0.35">
      <c r="A13" s="3" t="s">
        <v>188</v>
      </c>
      <c r="B13" s="13">
        <v>69</v>
      </c>
      <c r="D13" t="str" cm="1">
        <f t="array" ref="D13">INDEX(A13:A$90,$F$2)</f>
        <v>Consolidated Holdings</v>
      </c>
      <c r="E13" cm="1">
        <f t="array" ref="E13">INDEX(B13:B$90,$F$2)</f>
        <v>87</v>
      </c>
      <c r="F13">
        <f t="shared" si="0"/>
        <v>15</v>
      </c>
    </row>
    <row r="14" spans="1:7" x14ac:dyDescent="0.35">
      <c r="A14" s="3" t="s">
        <v>130</v>
      </c>
      <c r="B14" s="13">
        <v>80</v>
      </c>
      <c r="D14" t="str" cm="1">
        <f t="array" ref="D14">INDEX(A14:A$90,$F$2)</f>
        <v>Trail's Head Gourmet Provisioners</v>
      </c>
      <c r="E14" cm="1">
        <f t="array" ref="E14">INDEX(B14:B$90,$F$2)</f>
        <v>89</v>
      </c>
      <c r="F14">
        <f t="shared" si="0"/>
        <v>16</v>
      </c>
    </row>
    <row r="15" spans="1:7" x14ac:dyDescent="0.35">
      <c r="A15" s="3" t="s">
        <v>190</v>
      </c>
      <c r="B15" s="13">
        <v>83</v>
      </c>
      <c r="D15" t="str" cm="1">
        <f t="array" ref="D15">INDEX(A15:A$90,$F$2)</f>
        <v>Romero y tomillo</v>
      </c>
      <c r="E15" cm="1">
        <f t="array" ref="E15">INDEX(B15:B$90,$F$2)</f>
        <v>91</v>
      </c>
      <c r="F15">
        <f t="shared" si="0"/>
        <v>17</v>
      </c>
    </row>
    <row r="16" spans="1:7" x14ac:dyDescent="0.35">
      <c r="A16" s="3" t="s">
        <v>174</v>
      </c>
      <c r="B16" s="13">
        <v>87</v>
      </c>
      <c r="D16" t="str" cm="1">
        <f t="array" ref="D16">INDEX(A16:A$90,$F$2)</f>
        <v>Rancho grande</v>
      </c>
      <c r="E16" cm="1">
        <f t="array" ref="E16">INDEX(B16:B$90,$F$2)</f>
        <v>92</v>
      </c>
      <c r="F16">
        <f t="shared" si="0"/>
        <v>18</v>
      </c>
    </row>
    <row r="17" spans="1:6" x14ac:dyDescent="0.35">
      <c r="A17" s="3" t="s">
        <v>183</v>
      </c>
      <c r="B17" s="13">
        <v>89</v>
      </c>
      <c r="D17" t="str" cm="1">
        <f t="array" ref="D17">INDEX(A17:A$90,$F$2)</f>
        <v>Vins et alcools Chevalier</v>
      </c>
      <c r="E17" cm="1">
        <f t="array" ref="E17">INDEX(B17:B$90,$F$2)</f>
        <v>98</v>
      </c>
      <c r="F17">
        <f>F16+1</f>
        <v>19</v>
      </c>
    </row>
    <row r="18" spans="1:6" x14ac:dyDescent="0.35">
      <c r="A18" s="3" t="s">
        <v>100</v>
      </c>
      <c r="B18" s="13">
        <v>91</v>
      </c>
      <c r="D18" t="str" cm="1">
        <f t="array" ref="D18">INDEX(A18:A$90,$F$2)</f>
        <v>Cactus Comidas para llevar</v>
      </c>
      <c r="E18" cm="1">
        <f t="array" ref="E18">INDEX(B18:B$90,$F$2)</f>
        <v>115</v>
      </c>
      <c r="F18">
        <f t="shared" si="0"/>
        <v>20</v>
      </c>
    </row>
    <row r="19" spans="1:6" x14ac:dyDescent="0.35">
      <c r="A19" s="3" t="s">
        <v>175</v>
      </c>
      <c r="B19" s="13">
        <v>92</v>
      </c>
      <c r="D19" t="str" cm="1">
        <f t="array" ref="D19">INDEX(A19:A$90,$F$2)</f>
        <v>Hungry Coyote Import Store</v>
      </c>
      <c r="E19" cm="1">
        <f t="array" ref="E19">INDEX(B19:B$90,$F$2)</f>
        <v>122</v>
      </c>
      <c r="F19">
        <f>F18+1</f>
        <v>21</v>
      </c>
    </row>
    <row r="20" spans="1:6" x14ac:dyDescent="0.35">
      <c r="A20" s="3" t="s">
        <v>9</v>
      </c>
      <c r="B20" s="13">
        <v>98</v>
      </c>
      <c r="D20" t="str" cm="1">
        <f t="array" ref="D20">INDEX(A20:A$90,$F$2)</f>
        <v>Océano Atlántico Ltda.</v>
      </c>
      <c r="E20" cm="1">
        <f t="array" ref="E20">INDEX(B20:B$90,$F$2)</f>
        <v>132</v>
      </c>
      <c r="F20">
        <f t="shared" si="0"/>
        <v>22</v>
      </c>
    </row>
    <row r="21" spans="1:6" x14ac:dyDescent="0.35">
      <c r="A21" s="3" t="s">
        <v>180</v>
      </c>
      <c r="B21" s="13">
        <v>115</v>
      </c>
      <c r="D21" t="str" cm="1">
        <f t="array" ref="D21">INDEX(A21:A$90,$F$2)</f>
        <v>Comércio Mineiro</v>
      </c>
      <c r="E21" cm="1">
        <f t="array" ref="E21">INDEX(B21:B$90,$F$2)</f>
        <v>133</v>
      </c>
      <c r="F21">
        <f>F20+1</f>
        <v>23</v>
      </c>
    </row>
    <row r="22" spans="1:6" x14ac:dyDescent="0.35">
      <c r="A22" s="3" t="s">
        <v>162</v>
      </c>
      <c r="B22" s="13">
        <v>122</v>
      </c>
    </row>
    <row r="23" spans="1:6" x14ac:dyDescent="0.35">
      <c r="A23" s="3" t="s">
        <v>169</v>
      </c>
      <c r="B23" s="13">
        <v>132</v>
      </c>
    </row>
    <row r="24" spans="1:6" x14ac:dyDescent="0.35">
      <c r="A24" s="3" t="s">
        <v>116</v>
      </c>
      <c r="B24" s="13">
        <v>133</v>
      </c>
    </row>
    <row r="25" spans="1:6" x14ac:dyDescent="0.35">
      <c r="A25" s="3" t="s">
        <v>125</v>
      </c>
      <c r="B25" s="13">
        <v>134</v>
      </c>
    </row>
    <row r="26" spans="1:6" x14ac:dyDescent="0.35">
      <c r="A26" s="3" t="s">
        <v>178</v>
      </c>
      <c r="B26" s="13">
        <v>140</v>
      </c>
    </row>
    <row r="27" spans="1:6" x14ac:dyDescent="0.35">
      <c r="A27" s="3" t="s">
        <v>185</v>
      </c>
      <c r="B27" s="13">
        <v>148</v>
      </c>
    </row>
    <row r="28" spans="1:6" x14ac:dyDescent="0.35">
      <c r="A28" s="3" t="s">
        <v>155</v>
      </c>
      <c r="B28" s="13">
        <v>160</v>
      </c>
    </row>
    <row r="29" spans="1:6" x14ac:dyDescent="0.35">
      <c r="A29" s="3" t="s">
        <v>163</v>
      </c>
      <c r="B29" s="13">
        <v>161</v>
      </c>
    </row>
    <row r="30" spans="1:6" x14ac:dyDescent="0.35">
      <c r="A30" s="3" t="s">
        <v>92</v>
      </c>
      <c r="B30" s="13">
        <v>172</v>
      </c>
    </row>
    <row r="31" spans="1:6" x14ac:dyDescent="0.35">
      <c r="A31" s="3" t="s">
        <v>187</v>
      </c>
      <c r="B31" s="13">
        <v>174</v>
      </c>
    </row>
    <row r="32" spans="1:6" x14ac:dyDescent="0.35">
      <c r="A32" s="3" t="s">
        <v>184</v>
      </c>
      <c r="B32" s="13">
        <v>181</v>
      </c>
    </row>
    <row r="33" spans="1:2" x14ac:dyDescent="0.35">
      <c r="A33" s="3" t="s">
        <v>145</v>
      </c>
      <c r="B33" s="13">
        <v>184</v>
      </c>
    </row>
    <row r="34" spans="1:2" x14ac:dyDescent="0.35">
      <c r="A34" s="3" t="s">
        <v>138</v>
      </c>
      <c r="B34" s="13">
        <v>190</v>
      </c>
    </row>
    <row r="35" spans="1:2" x14ac:dyDescent="0.35">
      <c r="A35" s="3" t="s">
        <v>161</v>
      </c>
      <c r="B35" s="13">
        <v>205</v>
      </c>
    </row>
    <row r="36" spans="1:2" x14ac:dyDescent="0.35">
      <c r="A36" s="3" t="s">
        <v>133</v>
      </c>
      <c r="B36" s="13">
        <v>208</v>
      </c>
    </row>
    <row r="37" spans="1:2" x14ac:dyDescent="0.35">
      <c r="A37" s="3" t="s">
        <v>117</v>
      </c>
      <c r="B37" s="13">
        <v>251</v>
      </c>
    </row>
    <row r="38" spans="1:2" x14ac:dyDescent="0.35">
      <c r="A38" s="3" t="s">
        <v>16</v>
      </c>
      <c r="B38" s="13">
        <v>253</v>
      </c>
    </row>
    <row r="39" spans="1:2" x14ac:dyDescent="0.35">
      <c r="A39" s="3" t="s">
        <v>50</v>
      </c>
      <c r="B39" s="13">
        <v>267</v>
      </c>
    </row>
    <row r="40" spans="1:2" x14ac:dyDescent="0.35">
      <c r="A40" s="3" t="s">
        <v>113</v>
      </c>
      <c r="B40" s="13">
        <v>293</v>
      </c>
    </row>
    <row r="41" spans="1:2" x14ac:dyDescent="0.35">
      <c r="A41" s="3" t="s">
        <v>132</v>
      </c>
      <c r="B41" s="13">
        <v>295</v>
      </c>
    </row>
    <row r="42" spans="1:2" x14ac:dyDescent="0.35">
      <c r="A42" s="3" t="s">
        <v>173</v>
      </c>
      <c r="B42" s="13">
        <v>315</v>
      </c>
    </row>
    <row r="43" spans="1:2" x14ac:dyDescent="0.35">
      <c r="A43" s="3" t="s">
        <v>182</v>
      </c>
      <c r="B43" s="13">
        <v>320</v>
      </c>
    </row>
    <row r="44" spans="1:2" x14ac:dyDescent="0.35">
      <c r="A44" s="3" t="s">
        <v>85</v>
      </c>
      <c r="B44" s="13">
        <v>327</v>
      </c>
    </row>
    <row r="45" spans="1:2" x14ac:dyDescent="0.35">
      <c r="A45" s="3" t="s">
        <v>109</v>
      </c>
      <c r="B45" s="13">
        <v>335</v>
      </c>
    </row>
    <row r="46" spans="1:2" x14ac:dyDescent="0.35">
      <c r="A46" s="3" t="s">
        <v>181</v>
      </c>
      <c r="B46" s="13">
        <v>345</v>
      </c>
    </row>
    <row r="47" spans="1:2" x14ac:dyDescent="0.35">
      <c r="A47" s="3" t="s">
        <v>139</v>
      </c>
      <c r="B47" s="13">
        <v>349</v>
      </c>
    </row>
    <row r="48" spans="1:2" x14ac:dyDescent="0.35">
      <c r="A48" s="3" t="s">
        <v>168</v>
      </c>
      <c r="B48" s="13">
        <v>354</v>
      </c>
    </row>
    <row r="49" spans="1:2" x14ac:dyDescent="0.35">
      <c r="A49" s="3" t="s">
        <v>149</v>
      </c>
      <c r="B49" s="13">
        <v>357</v>
      </c>
    </row>
    <row r="50" spans="1:2" x14ac:dyDescent="0.35">
      <c r="A50" s="3" t="s">
        <v>157</v>
      </c>
      <c r="B50" s="13">
        <v>359</v>
      </c>
    </row>
    <row r="51" spans="1:2" x14ac:dyDescent="0.35">
      <c r="A51" s="3" t="s">
        <v>147</v>
      </c>
      <c r="B51" s="13">
        <v>378</v>
      </c>
    </row>
    <row r="52" spans="1:2" x14ac:dyDescent="0.35">
      <c r="A52" s="3" t="s">
        <v>90</v>
      </c>
      <c r="B52" s="13">
        <v>384</v>
      </c>
    </row>
    <row r="53" spans="1:2" x14ac:dyDescent="0.35">
      <c r="A53" s="3" t="s">
        <v>65</v>
      </c>
      <c r="B53" s="13">
        <v>394</v>
      </c>
    </row>
    <row r="54" spans="1:2" x14ac:dyDescent="0.35">
      <c r="A54" s="3" t="s">
        <v>123</v>
      </c>
      <c r="B54" s="13">
        <v>395</v>
      </c>
    </row>
    <row r="55" spans="1:2" x14ac:dyDescent="0.35">
      <c r="A55" s="3" t="s">
        <v>89</v>
      </c>
      <c r="B55" s="13">
        <v>433</v>
      </c>
    </row>
    <row r="56" spans="1:2" x14ac:dyDescent="0.35">
      <c r="A56" s="3" t="s">
        <v>27</v>
      </c>
      <c r="B56" s="13">
        <v>434</v>
      </c>
    </row>
    <row r="57" spans="1:2" x14ac:dyDescent="0.35">
      <c r="A57" s="3" t="s">
        <v>150</v>
      </c>
      <c r="B57" s="13">
        <v>442</v>
      </c>
    </row>
    <row r="58" spans="1:2" x14ac:dyDescent="0.35">
      <c r="A58" s="3" t="s">
        <v>39</v>
      </c>
      <c r="B58" s="13">
        <v>465</v>
      </c>
    </row>
    <row r="59" spans="1:2" x14ac:dyDescent="0.35">
      <c r="A59" s="3" t="s">
        <v>122</v>
      </c>
      <c r="B59" s="13">
        <v>492</v>
      </c>
    </row>
    <row r="60" spans="1:2" x14ac:dyDescent="0.35">
      <c r="A60" s="3" t="s">
        <v>156</v>
      </c>
      <c r="B60" s="13">
        <v>569</v>
      </c>
    </row>
    <row r="61" spans="1:2" x14ac:dyDescent="0.35">
      <c r="A61" s="3" t="s">
        <v>124</v>
      </c>
      <c r="B61" s="13">
        <v>603</v>
      </c>
    </row>
    <row r="62" spans="1:2" x14ac:dyDescent="0.35">
      <c r="A62" s="3" t="s">
        <v>152</v>
      </c>
      <c r="B62" s="13">
        <v>624</v>
      </c>
    </row>
    <row r="63" spans="1:2" x14ac:dyDescent="0.35">
      <c r="A63" s="3" t="s">
        <v>62</v>
      </c>
      <c r="B63" s="13">
        <v>639</v>
      </c>
    </row>
    <row r="64" spans="1:2" x14ac:dyDescent="0.35">
      <c r="A64" s="3" t="s">
        <v>153</v>
      </c>
      <c r="B64" s="13">
        <v>650</v>
      </c>
    </row>
    <row r="65" spans="1:2" x14ac:dyDescent="0.35">
      <c r="A65" s="3" t="s">
        <v>106</v>
      </c>
      <c r="B65" s="13">
        <v>660</v>
      </c>
    </row>
    <row r="66" spans="1:2" x14ac:dyDescent="0.35">
      <c r="A66" s="3" t="s">
        <v>74</v>
      </c>
      <c r="B66" s="13">
        <v>666</v>
      </c>
    </row>
    <row r="67" spans="1:2" x14ac:dyDescent="0.35">
      <c r="A67" s="3" t="s">
        <v>76</v>
      </c>
      <c r="B67" s="13">
        <v>737</v>
      </c>
    </row>
    <row r="68" spans="1:2" x14ac:dyDescent="0.35">
      <c r="A68" s="3" t="s">
        <v>159</v>
      </c>
      <c r="B68" s="13">
        <v>792</v>
      </c>
    </row>
    <row r="69" spans="1:2" x14ac:dyDescent="0.35">
      <c r="A69" s="3" t="s">
        <v>98</v>
      </c>
      <c r="B69" s="13">
        <v>794</v>
      </c>
    </row>
    <row r="70" spans="1:2" x14ac:dyDescent="0.35">
      <c r="A70" s="3" t="s">
        <v>45</v>
      </c>
      <c r="B70" s="13">
        <v>810</v>
      </c>
    </row>
    <row r="71" spans="1:2" x14ac:dyDescent="0.35">
      <c r="A71" s="3" t="s">
        <v>154</v>
      </c>
      <c r="B71" s="13">
        <v>818</v>
      </c>
    </row>
    <row r="72" spans="1:2" x14ac:dyDescent="0.35">
      <c r="A72" s="3" t="s">
        <v>102</v>
      </c>
      <c r="B72" s="13">
        <v>836</v>
      </c>
    </row>
    <row r="73" spans="1:2" x14ac:dyDescent="0.35">
      <c r="A73" s="3" t="s">
        <v>21</v>
      </c>
      <c r="B73" s="13">
        <v>839</v>
      </c>
    </row>
    <row r="74" spans="1:2" x14ac:dyDescent="0.35">
      <c r="A74" s="3" t="s">
        <v>135</v>
      </c>
      <c r="B74" s="13">
        <v>903</v>
      </c>
    </row>
    <row r="75" spans="1:2" x14ac:dyDescent="0.35">
      <c r="A75" s="3" t="s">
        <v>165</v>
      </c>
      <c r="B75" s="13">
        <v>956</v>
      </c>
    </row>
    <row r="76" spans="1:2" x14ac:dyDescent="0.35">
      <c r="A76" s="3" t="s">
        <v>143</v>
      </c>
      <c r="B76" s="13">
        <v>966</v>
      </c>
    </row>
    <row r="77" spans="1:2" x14ac:dyDescent="0.35">
      <c r="A77" s="3" t="s">
        <v>167</v>
      </c>
      <c r="B77" s="13">
        <v>970</v>
      </c>
    </row>
    <row r="78" spans="1:2" x14ac:dyDescent="0.35">
      <c r="A78" s="3" t="s">
        <v>142</v>
      </c>
      <c r="B78" s="13">
        <v>980</v>
      </c>
    </row>
    <row r="79" spans="1:2" x14ac:dyDescent="0.35">
      <c r="A79" s="3" t="s">
        <v>94</v>
      </c>
      <c r="B79" s="13">
        <v>1001</v>
      </c>
    </row>
    <row r="80" spans="1:2" x14ac:dyDescent="0.35">
      <c r="A80" s="3" t="s">
        <v>160</v>
      </c>
      <c r="B80" s="13">
        <v>1031</v>
      </c>
    </row>
    <row r="81" spans="1:2" x14ac:dyDescent="0.35">
      <c r="A81" s="3" t="s">
        <v>83</v>
      </c>
      <c r="B81" s="13">
        <v>1063</v>
      </c>
    </row>
    <row r="82" spans="1:2" x14ac:dyDescent="0.35">
      <c r="A82" s="3" t="s">
        <v>30</v>
      </c>
      <c r="B82" s="13">
        <v>1072</v>
      </c>
    </row>
    <row r="83" spans="1:2" x14ac:dyDescent="0.35">
      <c r="A83" s="3" t="s">
        <v>53</v>
      </c>
      <c r="B83" s="13">
        <v>1096</v>
      </c>
    </row>
    <row r="84" spans="1:2" x14ac:dyDescent="0.35">
      <c r="A84" s="3" t="s">
        <v>72</v>
      </c>
      <c r="B84" s="13">
        <v>1234</v>
      </c>
    </row>
    <row r="85" spans="1:2" x14ac:dyDescent="0.35">
      <c r="A85" s="3" t="s">
        <v>68</v>
      </c>
      <c r="B85" s="13">
        <v>1383</v>
      </c>
    </row>
    <row r="86" spans="1:2" x14ac:dyDescent="0.35">
      <c r="A86" s="3" t="s">
        <v>78</v>
      </c>
      <c r="B86" s="13">
        <v>1525</v>
      </c>
    </row>
    <row r="87" spans="1:2" x14ac:dyDescent="0.35">
      <c r="A87" s="3" t="s">
        <v>120</v>
      </c>
      <c r="B87" s="13">
        <v>1684</v>
      </c>
    </row>
    <row r="88" spans="1:2" x14ac:dyDescent="0.35">
      <c r="A88" s="3" t="s">
        <v>86</v>
      </c>
      <c r="B88" s="13">
        <v>3961</v>
      </c>
    </row>
    <row r="89" spans="1:2" x14ac:dyDescent="0.35">
      <c r="A89" s="3" t="s">
        <v>56</v>
      </c>
      <c r="B89" s="13">
        <v>4543</v>
      </c>
    </row>
    <row r="90" spans="1:2" x14ac:dyDescent="0.35">
      <c r="A90" s="3" t="s">
        <v>137</v>
      </c>
      <c r="B90" s="13">
        <v>4958</v>
      </c>
    </row>
    <row r="91" spans="1:2" x14ac:dyDescent="0.35">
      <c r="A91" s="3" t="s">
        <v>228</v>
      </c>
      <c r="B91" s="13">
        <v>51317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167F2-8B1F-4CCB-B29C-154CF57BE359}">
  <dimension ref="A1:B13"/>
  <sheetViews>
    <sheetView workbookViewId="0">
      <selection activeCell="E3" sqref="E3"/>
    </sheetView>
  </sheetViews>
  <sheetFormatPr baseColWidth="10" defaultRowHeight="14.5" x14ac:dyDescent="0.35"/>
  <cols>
    <col min="1" max="1" width="19.7265625" bestFit="1" customWidth="1"/>
    <col min="2" max="2" width="27.453125" bestFit="1" customWidth="1"/>
  </cols>
  <sheetData>
    <row r="1" spans="1:2" x14ac:dyDescent="0.35">
      <c r="A1" s="2" t="s">
        <v>227</v>
      </c>
      <c r="B1" t="s">
        <v>229</v>
      </c>
    </row>
    <row r="2" spans="1:2" x14ac:dyDescent="0.35">
      <c r="A2" s="3" t="s">
        <v>34</v>
      </c>
      <c r="B2" s="13">
        <v>1577</v>
      </c>
    </row>
    <row r="3" spans="1:2" x14ac:dyDescent="0.35">
      <c r="A3" s="3" t="s">
        <v>49</v>
      </c>
      <c r="B3" s="13">
        <v>1496</v>
      </c>
    </row>
    <row r="4" spans="1:2" x14ac:dyDescent="0.35">
      <c r="A4" s="3" t="s">
        <v>35</v>
      </c>
      <c r="B4" s="13">
        <v>1397</v>
      </c>
    </row>
    <row r="5" spans="1:2" x14ac:dyDescent="0.35">
      <c r="A5" s="3" t="s">
        <v>70</v>
      </c>
      <c r="B5" s="13">
        <v>1263</v>
      </c>
    </row>
    <row r="6" spans="1:2" x14ac:dyDescent="0.35">
      <c r="A6" s="3" t="s">
        <v>47</v>
      </c>
      <c r="B6" s="13">
        <v>1158</v>
      </c>
    </row>
    <row r="7" spans="1:2" x14ac:dyDescent="0.35">
      <c r="A7" s="3" t="s">
        <v>99</v>
      </c>
      <c r="B7" s="13">
        <v>1155</v>
      </c>
    </row>
    <row r="8" spans="1:2" x14ac:dyDescent="0.35">
      <c r="A8" s="3" t="s">
        <v>40</v>
      </c>
      <c r="B8" s="13">
        <v>1125</v>
      </c>
    </row>
    <row r="9" spans="1:2" x14ac:dyDescent="0.35">
      <c r="A9" s="3" t="s">
        <v>79</v>
      </c>
      <c r="B9" s="13">
        <v>1103</v>
      </c>
    </row>
    <row r="10" spans="1:2" x14ac:dyDescent="0.35">
      <c r="A10" s="3" t="s">
        <v>63</v>
      </c>
      <c r="B10" s="13">
        <v>1083</v>
      </c>
    </row>
    <row r="11" spans="1:2" x14ac:dyDescent="0.35">
      <c r="A11" s="3" t="s">
        <v>88</v>
      </c>
      <c r="B11" s="13">
        <v>1057</v>
      </c>
    </row>
    <row r="12" spans="1:2" x14ac:dyDescent="0.35">
      <c r="A12" s="3" t="s">
        <v>46</v>
      </c>
      <c r="B12" s="13">
        <v>1057</v>
      </c>
    </row>
    <row r="13" spans="1:2" x14ac:dyDescent="0.35">
      <c r="A13" s="3" t="s">
        <v>228</v>
      </c>
      <c r="B13" s="13">
        <v>13471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1ACFC-D629-46A1-916E-9A8A9C844427}">
  <dimension ref="A1:B14"/>
  <sheetViews>
    <sheetView workbookViewId="0">
      <selection activeCell="A2" sqref="A2:B13"/>
    </sheetView>
  </sheetViews>
  <sheetFormatPr baseColWidth="10" defaultRowHeight="14.5" x14ac:dyDescent="0.35"/>
  <cols>
    <col min="1" max="1" width="16.54296875" bestFit="1" customWidth="1"/>
    <col min="2" max="2" width="17.1796875" bestFit="1" customWidth="1"/>
  </cols>
  <sheetData>
    <row r="1" spans="1:2" x14ac:dyDescent="0.35">
      <c r="A1" s="2" t="s">
        <v>227</v>
      </c>
      <c r="B1" t="s">
        <v>230</v>
      </c>
    </row>
    <row r="2" spans="1:2" x14ac:dyDescent="0.35">
      <c r="A2" s="3" t="s">
        <v>237</v>
      </c>
      <c r="B2" s="7">
        <v>217811.77600000004</v>
      </c>
    </row>
    <row r="3" spans="1:2" x14ac:dyDescent="0.35">
      <c r="A3" s="3" t="s">
        <v>238</v>
      </c>
      <c r="B3" s="7">
        <v>189499.89499999996</v>
      </c>
    </row>
    <row r="4" spans="1:2" x14ac:dyDescent="0.35">
      <c r="A4" s="3" t="s">
        <v>239</v>
      </c>
      <c r="B4" s="7">
        <v>194746.95499999999</v>
      </c>
    </row>
    <row r="5" spans="1:2" x14ac:dyDescent="0.35">
      <c r="A5" s="3" t="s">
        <v>240</v>
      </c>
      <c r="B5" s="7">
        <v>247428.93500000006</v>
      </c>
    </row>
    <row r="6" spans="1:2" x14ac:dyDescent="0.35">
      <c r="A6" s="3" t="s">
        <v>241</v>
      </c>
      <c r="B6" s="7">
        <v>99739.067999999985</v>
      </c>
    </row>
    <row r="7" spans="1:2" x14ac:dyDescent="0.35">
      <c r="A7" s="3" t="s">
        <v>242</v>
      </c>
      <c r="B7" s="7">
        <v>50814.39999999998</v>
      </c>
    </row>
    <row r="8" spans="1:2" x14ac:dyDescent="0.35">
      <c r="A8" s="3" t="s">
        <v>231</v>
      </c>
      <c r="B8" s="7">
        <v>111354.13899999998</v>
      </c>
    </row>
    <row r="9" spans="1:2" x14ac:dyDescent="0.35">
      <c r="A9" s="3" t="s">
        <v>232</v>
      </c>
      <c r="B9" s="7">
        <v>99568.417000000001</v>
      </c>
    </row>
    <row r="10" spans="1:2" x14ac:dyDescent="0.35">
      <c r="A10" s="3" t="s">
        <v>233</v>
      </c>
      <c r="B10" s="7">
        <v>113579.72599999997</v>
      </c>
    </row>
    <row r="11" spans="1:2" x14ac:dyDescent="0.35">
      <c r="A11" s="3" t="s">
        <v>234</v>
      </c>
      <c r="B11" s="7">
        <v>144991.72999999998</v>
      </c>
    </row>
    <row r="12" spans="1:2" x14ac:dyDescent="0.35">
      <c r="A12" s="3" t="s">
        <v>235</v>
      </c>
      <c r="B12" s="7">
        <v>124302.56799999996</v>
      </c>
    </row>
    <row r="13" spans="1:2" x14ac:dyDescent="0.35">
      <c r="A13" s="3" t="s">
        <v>236</v>
      </c>
      <c r="B13" s="7">
        <v>166958.55799999999</v>
      </c>
    </row>
    <row r="14" spans="1:2" x14ac:dyDescent="0.35">
      <c r="A14" s="3" t="s">
        <v>228</v>
      </c>
      <c r="B14" s="7">
        <v>1760796.1669999999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D1C8C-2B1D-46F4-8ACF-BC1F6107C2D3}">
  <dimension ref="A1:B10"/>
  <sheetViews>
    <sheetView workbookViewId="0">
      <selection activeCell="C5" sqref="C5"/>
    </sheetView>
  </sheetViews>
  <sheetFormatPr baseColWidth="10" defaultRowHeight="14.5" x14ac:dyDescent="0.35"/>
  <cols>
    <col min="1" max="1" width="16.54296875" bestFit="1" customWidth="1"/>
    <col min="2" max="2" width="17.1796875" bestFit="1" customWidth="1"/>
    <col min="4" max="4" width="18.36328125" customWidth="1"/>
    <col min="5" max="5" width="19.81640625" customWidth="1"/>
    <col min="7" max="7" width="19.26953125" customWidth="1"/>
  </cols>
  <sheetData>
    <row r="1" spans="1:2" x14ac:dyDescent="0.35">
      <c r="A1" s="2" t="s">
        <v>227</v>
      </c>
      <c r="B1" t="s">
        <v>230</v>
      </c>
    </row>
    <row r="2" spans="1:2" x14ac:dyDescent="0.35">
      <c r="A2" s="3" t="s">
        <v>12</v>
      </c>
      <c r="B2" s="7">
        <v>130944.83999999998</v>
      </c>
    </row>
    <row r="3" spans="1:2" x14ac:dyDescent="0.35">
      <c r="A3" s="3" t="s">
        <v>17</v>
      </c>
      <c r="B3" s="7">
        <v>136849.18</v>
      </c>
    </row>
    <row r="4" spans="1:2" x14ac:dyDescent="0.35">
      <c r="A4" s="3" t="s">
        <v>24</v>
      </c>
      <c r="B4" s="7">
        <v>147803.17500000005</v>
      </c>
    </row>
    <row r="5" spans="1:2" x14ac:dyDescent="0.35">
      <c r="A5" s="3" t="s">
        <v>22</v>
      </c>
      <c r="B5" s="7">
        <v>184110.01699999996</v>
      </c>
    </row>
    <row r="6" spans="1:2" x14ac:dyDescent="0.35">
      <c r="A6" s="3" t="s">
        <v>31</v>
      </c>
      <c r="B6" s="7">
        <v>230228.8299999999</v>
      </c>
    </row>
    <row r="7" spans="1:2" x14ac:dyDescent="0.35">
      <c r="A7" s="3" t="s">
        <v>41</v>
      </c>
      <c r="B7" s="7">
        <v>231645.44</v>
      </c>
    </row>
    <row r="8" spans="1:2" x14ac:dyDescent="0.35">
      <c r="A8" s="3" t="s">
        <v>10</v>
      </c>
      <c r="B8" s="7">
        <v>326729.64999999997</v>
      </c>
    </row>
    <row r="9" spans="1:2" x14ac:dyDescent="0.35">
      <c r="A9" s="3" t="s">
        <v>36</v>
      </c>
      <c r="B9" s="7">
        <v>372485.03499999997</v>
      </c>
    </row>
    <row r="10" spans="1:2" x14ac:dyDescent="0.35">
      <c r="A10" s="3" t="s">
        <v>228</v>
      </c>
      <c r="B10" s="7">
        <v>1760796.1669999999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337F6-2628-4089-9507-22BBD4A7E41E}">
  <dimension ref="A1:F11"/>
  <sheetViews>
    <sheetView workbookViewId="0">
      <selection activeCell="I6" sqref="I6"/>
    </sheetView>
  </sheetViews>
  <sheetFormatPr baseColWidth="10" defaultRowHeight="14.5" x14ac:dyDescent="0.35"/>
  <cols>
    <col min="1" max="1" width="16.54296875" bestFit="1" customWidth="1"/>
    <col min="2" max="2" width="17.1796875" bestFit="1" customWidth="1"/>
    <col min="4" max="4" width="18.6328125" customWidth="1"/>
    <col min="5" max="5" width="17.453125" customWidth="1"/>
    <col min="6" max="6" width="20.6328125" customWidth="1"/>
  </cols>
  <sheetData>
    <row r="1" spans="1:6" x14ac:dyDescent="0.35">
      <c r="A1" s="2" t="s">
        <v>227</v>
      </c>
      <c r="B1" t="s">
        <v>230</v>
      </c>
      <c r="D1" s="4" t="s">
        <v>227</v>
      </c>
      <c r="E1" s="4" t="s">
        <v>230</v>
      </c>
      <c r="F1" s="4" t="s">
        <v>243</v>
      </c>
    </row>
    <row r="2" spans="1:6" x14ac:dyDescent="0.35">
      <c r="A2" s="3" t="s">
        <v>8</v>
      </c>
      <c r="B2" s="7">
        <v>98238.074999999968</v>
      </c>
      <c r="D2" s="5" t="s">
        <v>8</v>
      </c>
      <c r="E2" s="9">
        <f>GETPIVOTDATA("SUBTOTAL",$A$1,"EMPLEADO","Steven Buchanan")</f>
        <v>98238.074999999968</v>
      </c>
      <c r="F2" s="9">
        <f t="shared" ref="F2:F10" si="0">E2*0.1</f>
        <v>9823.8074999999972</v>
      </c>
    </row>
    <row r="3" spans="1:6" x14ac:dyDescent="0.35">
      <c r="A3" s="3" t="s">
        <v>15</v>
      </c>
      <c r="B3" s="7">
        <v>101657.52999999998</v>
      </c>
      <c r="D3" s="5" t="s">
        <v>15</v>
      </c>
      <c r="E3" s="9">
        <f>GETPIVOTDATA("SUBTOTAL",$A$1,"EMPLEADO","Michael Suyama")</f>
        <v>101657.52999999998</v>
      </c>
      <c r="F3" s="9">
        <f t="shared" si="0"/>
        <v>10165.752999999999</v>
      </c>
    </row>
    <row r="4" spans="1:6" x14ac:dyDescent="0.35">
      <c r="A4" s="3" t="s">
        <v>44</v>
      </c>
      <c r="B4" s="7">
        <v>107853.19999999998</v>
      </c>
      <c r="D4" s="5" t="s">
        <v>44</v>
      </c>
      <c r="E4" s="9">
        <f>GETPIVOTDATA("SUBTOTAL",$A$1,"EMPLEADO","Anne Dodsworth")</f>
        <v>107853.19999999998</v>
      </c>
      <c r="F4" s="9">
        <f t="shared" si="0"/>
        <v>10785.32</v>
      </c>
    </row>
    <row r="5" spans="1:6" x14ac:dyDescent="0.35">
      <c r="A5" s="3" t="s">
        <v>67</v>
      </c>
      <c r="B5" s="7">
        <v>173291.33899999998</v>
      </c>
      <c r="D5" s="5" t="s">
        <v>67</v>
      </c>
      <c r="E5" s="9">
        <f>GETPIVOTDATA("SUBTOTAL",$A$1,"EMPLEADO","Laura Callahan")</f>
        <v>173291.33899999998</v>
      </c>
      <c r="F5" s="9">
        <f t="shared" si="0"/>
        <v>17329.133899999997</v>
      </c>
    </row>
    <row r="6" spans="1:6" x14ac:dyDescent="0.35">
      <c r="A6" s="3" t="s">
        <v>112</v>
      </c>
      <c r="B6" s="7">
        <v>183684.78700000004</v>
      </c>
      <c r="D6" s="5" t="s">
        <v>112</v>
      </c>
      <c r="E6" s="9">
        <f>GETPIVOTDATA("SUBTOTAL",$A$1,"EMPLEADO","Robert King")</f>
        <v>183684.78700000004</v>
      </c>
      <c r="F6" s="9">
        <f t="shared" si="0"/>
        <v>18368.478700000003</v>
      </c>
    </row>
    <row r="7" spans="1:6" x14ac:dyDescent="0.35">
      <c r="A7" s="3" t="s">
        <v>73</v>
      </c>
      <c r="B7" s="7">
        <v>231074.03799999997</v>
      </c>
      <c r="D7" s="5" t="s">
        <v>73</v>
      </c>
      <c r="E7" s="9">
        <f>GETPIVOTDATA("SUBTOTAL",$A$1,"EMPLEADO","Andrew Fuller")</f>
        <v>231074.03799999997</v>
      </c>
      <c r="F7" s="9">
        <f t="shared" si="0"/>
        <v>23107.4038</v>
      </c>
    </row>
    <row r="8" spans="1:6" x14ac:dyDescent="0.35">
      <c r="A8" s="3" t="s">
        <v>55</v>
      </c>
      <c r="B8" s="7">
        <v>262786.82299999992</v>
      </c>
      <c r="D8" s="5" t="s">
        <v>55</v>
      </c>
      <c r="E8" s="9">
        <f>GETPIVOTDATA("SUBTOTAL",$A$1,"EMPLEADO","Nancy Davolio")</f>
        <v>262786.82299999992</v>
      </c>
      <c r="F8" s="9">
        <f t="shared" si="0"/>
        <v>26278.682299999993</v>
      </c>
    </row>
    <row r="9" spans="1:6" x14ac:dyDescent="0.35">
      <c r="A9" s="3" t="s">
        <v>26</v>
      </c>
      <c r="B9" s="7">
        <v>276966.69000000006</v>
      </c>
      <c r="D9" s="5" t="s">
        <v>26</v>
      </c>
      <c r="E9" s="9">
        <f>GETPIVOTDATA("SUBTOTAL",$A$1,"EMPLEADO","Janet Leverling")</f>
        <v>276966.69000000006</v>
      </c>
      <c r="F9" s="9">
        <f t="shared" si="0"/>
        <v>27696.669000000009</v>
      </c>
    </row>
    <row r="10" spans="1:6" x14ac:dyDescent="0.35">
      <c r="A10" s="3" t="s">
        <v>20</v>
      </c>
      <c r="B10" s="7">
        <v>325243.685</v>
      </c>
      <c r="D10" s="5" t="s">
        <v>20</v>
      </c>
      <c r="E10" s="9">
        <f>GETPIVOTDATA("SUBTOTAL",$A$1,"EMPLEADO","Margaret Peacock")</f>
        <v>325243.685</v>
      </c>
      <c r="F10" s="9">
        <f t="shared" si="0"/>
        <v>32524.3685</v>
      </c>
    </row>
    <row r="11" spans="1:6" x14ac:dyDescent="0.35">
      <c r="A11" s="3" t="s">
        <v>228</v>
      </c>
      <c r="B11" s="7">
        <v>1760796.1669999999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528A8-D9DA-41F4-A09C-5B80BE592E02}">
  <dimension ref="A1:B10"/>
  <sheetViews>
    <sheetView tabSelected="1" workbookViewId="0">
      <selection activeCell="F2" sqref="F2"/>
    </sheetView>
  </sheetViews>
  <sheetFormatPr baseColWidth="10" defaultRowHeight="14.5" x14ac:dyDescent="0.35"/>
  <cols>
    <col min="1" max="1" width="16.54296875" bestFit="1" customWidth="1"/>
    <col min="2" max="2" width="27.453125" bestFit="1" customWidth="1"/>
  </cols>
  <sheetData>
    <row r="1" spans="1:2" x14ac:dyDescent="0.35">
      <c r="A1" s="2" t="s">
        <v>227</v>
      </c>
      <c r="B1" t="s">
        <v>229</v>
      </c>
    </row>
    <row r="2" spans="1:2" x14ac:dyDescent="0.35">
      <c r="A2" s="3" t="s">
        <v>17</v>
      </c>
      <c r="B2" s="13">
        <v>2990</v>
      </c>
    </row>
    <row r="3" spans="1:2" x14ac:dyDescent="0.35">
      <c r="A3" s="3" t="s">
        <v>41</v>
      </c>
      <c r="B3" s="13">
        <v>4199</v>
      </c>
    </row>
    <row r="4" spans="1:2" x14ac:dyDescent="0.35">
      <c r="A4" s="3" t="s">
        <v>12</v>
      </c>
      <c r="B4" s="13">
        <v>4562</v>
      </c>
    </row>
    <row r="5" spans="1:2" x14ac:dyDescent="0.35">
      <c r="A5" s="3" t="s">
        <v>24</v>
      </c>
      <c r="B5" s="13">
        <v>5298</v>
      </c>
    </row>
    <row r="6" spans="1:2" x14ac:dyDescent="0.35">
      <c r="A6" s="3" t="s">
        <v>22</v>
      </c>
      <c r="B6" s="13">
        <v>7681</v>
      </c>
    </row>
    <row r="7" spans="1:2" x14ac:dyDescent="0.35">
      <c r="A7" s="3" t="s">
        <v>31</v>
      </c>
      <c r="B7" s="13">
        <v>7906</v>
      </c>
    </row>
    <row r="8" spans="1:2" x14ac:dyDescent="0.35">
      <c r="A8" s="3" t="s">
        <v>10</v>
      </c>
      <c r="B8" s="13">
        <v>9149</v>
      </c>
    </row>
    <row r="9" spans="1:2" x14ac:dyDescent="0.35">
      <c r="A9" s="3" t="s">
        <v>36</v>
      </c>
      <c r="B9" s="13">
        <v>9532</v>
      </c>
    </row>
    <row r="10" spans="1:2" x14ac:dyDescent="0.35">
      <c r="A10" s="3" t="s">
        <v>228</v>
      </c>
      <c r="B10" s="13">
        <v>51317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CA4C5EF-49F3-4BF1-8B02-F0559947E9A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Dashboard</vt:lpstr>
      <vt:lpstr>EmpresaUsa</vt:lpstr>
      <vt:lpstr>Filtros</vt:lpstr>
      <vt:lpstr>Mapa</vt:lpstr>
      <vt:lpstr>Ventas por empleado</vt:lpstr>
      <vt:lpstr>Pagos por compañia</vt:lpstr>
      <vt:lpstr>Top 10</vt:lpstr>
      <vt:lpstr>Venta mensual</vt:lpstr>
      <vt:lpstr>Monto por categoría</vt:lpstr>
      <vt:lpstr>Comisiones</vt:lpstr>
      <vt:lpstr>Ventas por categoría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2023-08-08T03:39:05Z</dcterms:created>
  <dcterms:modified xsi:type="dcterms:W3CDTF">2023-08-09T08:01:00Z</dcterms:modified>
</cp:coreProperties>
</file>