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h\Downloads\"/>
    </mc:Choice>
  </mc:AlternateContent>
  <xr:revisionPtr revIDLastSave="0" documentId="8_{26AA81C7-3C17-4D46-AFA1-0FBBFA756DCB}" xr6:coauthVersionLast="38" xr6:coauthVersionMax="38" xr10:uidLastSave="{00000000-0000-0000-0000-000000000000}"/>
  <bookViews>
    <workbookView xWindow="0" yWindow="0" windowWidth="14380" windowHeight="4120"/>
  </bookViews>
  <sheets>
    <sheet name="markahskormatapelajaran" sheetId="1" r:id="rId1"/>
  </sheets>
  <calcPr calcId="0"/>
</workbook>
</file>

<file path=xl/calcChain.xml><?xml version="1.0" encoding="utf-8"?>
<calcChain xmlns="http://schemas.openxmlformats.org/spreadsheetml/2006/main">
  <c r="B2" i="1" l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602" i="1"/>
  <c r="B602" i="1"/>
  <c r="C602" i="1"/>
  <c r="D602" i="1"/>
  <c r="E602" i="1"/>
  <c r="A603" i="1"/>
  <c r="B603" i="1"/>
  <c r="C603" i="1"/>
  <c r="D603" i="1"/>
  <c r="E603" i="1"/>
  <c r="A604" i="1"/>
  <c r="B604" i="1"/>
  <c r="C604" i="1"/>
  <c r="D604" i="1"/>
  <c r="E604" i="1"/>
  <c r="A605" i="1"/>
  <c r="B605" i="1"/>
  <c r="C605" i="1"/>
  <c r="D605" i="1"/>
  <c r="E605" i="1"/>
  <c r="A606" i="1"/>
  <c r="B606" i="1"/>
  <c r="C606" i="1"/>
  <c r="D606" i="1"/>
  <c r="E606" i="1"/>
  <c r="A607" i="1"/>
  <c r="B607" i="1"/>
  <c r="C607" i="1"/>
  <c r="D607" i="1"/>
  <c r="E607" i="1"/>
  <c r="A608" i="1"/>
  <c r="B608" i="1"/>
  <c r="C608" i="1"/>
  <c r="D608" i="1"/>
  <c r="E608" i="1"/>
  <c r="A609" i="1"/>
  <c r="B609" i="1"/>
  <c r="C609" i="1"/>
  <c r="D609" i="1"/>
  <c r="E609" i="1"/>
  <c r="A610" i="1"/>
  <c r="B610" i="1"/>
  <c r="C610" i="1"/>
  <c r="D610" i="1"/>
  <c r="E610" i="1"/>
  <c r="A611" i="1"/>
  <c r="B611" i="1"/>
  <c r="C611" i="1"/>
  <c r="D611" i="1"/>
  <c r="E611" i="1"/>
  <c r="A612" i="1"/>
  <c r="B612" i="1"/>
  <c r="C612" i="1"/>
  <c r="D612" i="1"/>
  <c r="E612" i="1"/>
  <c r="A613" i="1"/>
  <c r="B613" i="1"/>
  <c r="C613" i="1"/>
  <c r="D613" i="1"/>
  <c r="E613" i="1"/>
  <c r="A614" i="1"/>
  <c r="B614" i="1"/>
  <c r="C614" i="1"/>
  <c r="D614" i="1"/>
  <c r="E614" i="1"/>
  <c r="A615" i="1"/>
  <c r="B615" i="1"/>
  <c r="C615" i="1"/>
  <c r="D615" i="1"/>
  <c r="E615" i="1"/>
  <c r="A616" i="1"/>
  <c r="B616" i="1"/>
  <c r="C616" i="1"/>
  <c r="D616" i="1"/>
  <c r="E616" i="1"/>
  <c r="A617" i="1"/>
  <c r="B617" i="1"/>
  <c r="C617" i="1"/>
  <c r="D617" i="1"/>
  <c r="E617" i="1"/>
  <c r="A618" i="1"/>
  <c r="B618" i="1"/>
  <c r="C618" i="1"/>
  <c r="D618" i="1"/>
  <c r="E618" i="1"/>
  <c r="A619" i="1"/>
  <c r="B619" i="1"/>
  <c r="C619" i="1"/>
  <c r="D619" i="1"/>
  <c r="E619" i="1"/>
  <c r="A620" i="1"/>
  <c r="B620" i="1"/>
  <c r="C620" i="1"/>
  <c r="D620" i="1"/>
  <c r="E620" i="1"/>
  <c r="A621" i="1"/>
  <c r="B621" i="1"/>
  <c r="C621" i="1"/>
  <c r="D621" i="1"/>
  <c r="E621" i="1"/>
  <c r="A622" i="1"/>
  <c r="B622" i="1"/>
  <c r="C622" i="1"/>
  <c r="D622" i="1"/>
  <c r="E622" i="1"/>
  <c r="A623" i="1"/>
  <c r="B623" i="1"/>
  <c r="C623" i="1"/>
  <c r="D623" i="1"/>
  <c r="E623" i="1"/>
  <c r="A624" i="1"/>
  <c r="B624" i="1"/>
  <c r="C624" i="1"/>
  <c r="D624" i="1"/>
  <c r="E624" i="1"/>
  <c r="A625" i="1"/>
  <c r="B625" i="1"/>
  <c r="C625" i="1"/>
  <c r="D625" i="1"/>
  <c r="E625" i="1"/>
  <c r="A626" i="1"/>
  <c r="B626" i="1"/>
  <c r="C626" i="1"/>
  <c r="D626" i="1"/>
  <c r="E626" i="1"/>
  <c r="A627" i="1"/>
  <c r="B627" i="1"/>
  <c r="C627" i="1"/>
  <c r="D627" i="1"/>
  <c r="E627" i="1"/>
  <c r="A628" i="1"/>
  <c r="B628" i="1"/>
  <c r="C628" i="1"/>
  <c r="D628" i="1"/>
  <c r="E628" i="1"/>
  <c r="A629" i="1"/>
  <c r="B629" i="1"/>
  <c r="C629" i="1"/>
  <c r="D629" i="1"/>
  <c r="E629" i="1"/>
  <c r="A630" i="1"/>
  <c r="B630" i="1"/>
  <c r="C630" i="1"/>
  <c r="D630" i="1"/>
  <c r="E630" i="1"/>
  <c r="A631" i="1"/>
  <c r="B631" i="1"/>
  <c r="C631" i="1"/>
  <c r="D631" i="1"/>
  <c r="E631" i="1"/>
  <c r="A632" i="1"/>
  <c r="B632" i="1"/>
  <c r="C632" i="1"/>
  <c r="D632" i="1"/>
  <c r="E632" i="1"/>
  <c r="A633" i="1"/>
  <c r="B633" i="1"/>
  <c r="C633" i="1"/>
  <c r="D633" i="1"/>
  <c r="E633" i="1"/>
  <c r="A634" i="1"/>
  <c r="B634" i="1"/>
  <c r="C634" i="1"/>
  <c r="D634" i="1"/>
  <c r="E634" i="1"/>
  <c r="A635" i="1"/>
  <c r="B635" i="1"/>
  <c r="C635" i="1"/>
  <c r="D635" i="1"/>
  <c r="E635" i="1"/>
  <c r="A636" i="1"/>
  <c r="B636" i="1"/>
  <c r="C636" i="1"/>
  <c r="D636" i="1"/>
  <c r="E636" i="1"/>
  <c r="A637" i="1"/>
  <c r="B637" i="1"/>
  <c r="C637" i="1"/>
  <c r="D637" i="1"/>
  <c r="E637" i="1"/>
  <c r="A638" i="1"/>
  <c r="B638" i="1"/>
  <c r="C638" i="1"/>
  <c r="D638" i="1"/>
  <c r="E638" i="1"/>
  <c r="A639" i="1"/>
  <c r="B639" i="1"/>
  <c r="C639" i="1"/>
  <c r="D639" i="1"/>
  <c r="E639" i="1"/>
  <c r="A640" i="1"/>
  <c r="B640" i="1"/>
  <c r="C640" i="1"/>
  <c r="D640" i="1"/>
  <c r="E640" i="1"/>
  <c r="A641" i="1"/>
  <c r="B641" i="1"/>
  <c r="C641" i="1"/>
  <c r="D641" i="1"/>
  <c r="E641" i="1"/>
  <c r="A642" i="1"/>
  <c r="B642" i="1"/>
  <c r="C642" i="1"/>
  <c r="D642" i="1"/>
  <c r="E642" i="1"/>
  <c r="A643" i="1"/>
  <c r="B643" i="1"/>
  <c r="C643" i="1"/>
  <c r="D643" i="1"/>
  <c r="E643" i="1"/>
  <c r="A644" i="1"/>
  <c r="B644" i="1"/>
  <c r="C644" i="1"/>
  <c r="D644" i="1"/>
  <c r="E644" i="1"/>
  <c r="A645" i="1"/>
  <c r="B645" i="1"/>
  <c r="C645" i="1"/>
  <c r="D645" i="1"/>
  <c r="E645" i="1"/>
  <c r="A646" i="1"/>
  <c r="B646" i="1"/>
  <c r="C646" i="1"/>
  <c r="D646" i="1"/>
  <c r="E646" i="1"/>
  <c r="A647" i="1"/>
  <c r="B647" i="1"/>
  <c r="C647" i="1"/>
  <c r="D647" i="1"/>
  <c r="E647" i="1"/>
  <c r="A648" i="1"/>
  <c r="B648" i="1"/>
  <c r="C648" i="1"/>
  <c r="D648" i="1"/>
  <c r="E648" i="1"/>
  <c r="A649" i="1"/>
  <c r="B649" i="1"/>
  <c r="C649" i="1"/>
  <c r="D649" i="1"/>
  <c r="E649" i="1"/>
  <c r="A650" i="1"/>
  <c r="B650" i="1"/>
  <c r="C650" i="1"/>
  <c r="D650" i="1"/>
  <c r="E650" i="1"/>
  <c r="A651" i="1"/>
  <c r="B651" i="1"/>
  <c r="C651" i="1"/>
  <c r="D651" i="1"/>
  <c r="E651" i="1"/>
  <c r="A652" i="1"/>
  <c r="B652" i="1"/>
  <c r="C652" i="1"/>
  <c r="D652" i="1"/>
  <c r="E652" i="1"/>
  <c r="A653" i="1"/>
  <c r="B653" i="1"/>
  <c r="C653" i="1"/>
  <c r="D653" i="1"/>
  <c r="E653" i="1"/>
  <c r="A654" i="1"/>
  <c r="B654" i="1"/>
  <c r="C654" i="1"/>
  <c r="D654" i="1"/>
  <c r="E654" i="1"/>
  <c r="A655" i="1"/>
  <c r="B655" i="1"/>
  <c r="C655" i="1"/>
  <c r="D655" i="1"/>
  <c r="E655" i="1"/>
  <c r="A656" i="1"/>
  <c r="B656" i="1"/>
  <c r="C656" i="1"/>
  <c r="D656" i="1"/>
  <c r="E656" i="1"/>
  <c r="A657" i="1"/>
  <c r="B657" i="1"/>
  <c r="C657" i="1"/>
  <c r="D657" i="1"/>
  <c r="E657" i="1"/>
  <c r="A658" i="1"/>
  <c r="B658" i="1"/>
  <c r="C658" i="1"/>
  <c r="D658" i="1"/>
  <c r="E658" i="1"/>
  <c r="A659" i="1"/>
  <c r="B659" i="1"/>
  <c r="C659" i="1"/>
  <c r="D659" i="1"/>
  <c r="E659" i="1"/>
  <c r="A660" i="1"/>
  <c r="B660" i="1"/>
  <c r="C660" i="1"/>
  <c r="D660" i="1"/>
  <c r="E660" i="1"/>
  <c r="A661" i="1"/>
  <c r="B661" i="1"/>
  <c r="C661" i="1"/>
  <c r="D661" i="1"/>
  <c r="E661" i="1"/>
  <c r="A662" i="1"/>
  <c r="B662" i="1"/>
  <c r="C662" i="1"/>
  <c r="D662" i="1"/>
  <c r="E662" i="1"/>
  <c r="A663" i="1"/>
  <c r="B663" i="1"/>
  <c r="C663" i="1"/>
  <c r="D663" i="1"/>
  <c r="E663" i="1"/>
  <c r="A664" i="1"/>
  <c r="B664" i="1"/>
  <c r="C664" i="1"/>
  <c r="D664" i="1"/>
  <c r="E664" i="1"/>
  <c r="A665" i="1"/>
  <c r="B665" i="1"/>
  <c r="C665" i="1"/>
  <c r="D665" i="1"/>
  <c r="E665" i="1"/>
  <c r="A666" i="1"/>
  <c r="B666" i="1"/>
  <c r="C666" i="1"/>
  <c r="D666" i="1"/>
  <c r="E666" i="1"/>
  <c r="A667" i="1"/>
  <c r="B667" i="1"/>
  <c r="C667" i="1"/>
  <c r="D667" i="1"/>
  <c r="E667" i="1"/>
  <c r="A668" i="1"/>
  <c r="B668" i="1"/>
  <c r="C668" i="1"/>
  <c r="D668" i="1"/>
  <c r="E668" i="1"/>
  <c r="A669" i="1"/>
  <c r="B669" i="1"/>
  <c r="C669" i="1"/>
  <c r="D669" i="1"/>
  <c r="E669" i="1"/>
  <c r="A670" i="1"/>
  <c r="B670" i="1"/>
  <c r="C670" i="1"/>
  <c r="D670" i="1"/>
  <c r="E670" i="1"/>
  <c r="A671" i="1"/>
  <c r="B671" i="1"/>
  <c r="C671" i="1"/>
  <c r="D671" i="1"/>
  <c r="E671" i="1"/>
  <c r="A672" i="1"/>
  <c r="B672" i="1"/>
  <c r="C672" i="1"/>
  <c r="D672" i="1"/>
  <c r="E672" i="1"/>
  <c r="A673" i="1"/>
  <c r="B673" i="1"/>
  <c r="C673" i="1"/>
  <c r="D673" i="1"/>
  <c r="E673" i="1"/>
  <c r="A674" i="1"/>
  <c r="B674" i="1"/>
  <c r="C674" i="1"/>
  <c r="D674" i="1"/>
  <c r="E674" i="1"/>
  <c r="A675" i="1"/>
  <c r="B675" i="1"/>
  <c r="C675" i="1"/>
  <c r="D675" i="1"/>
  <c r="E675" i="1"/>
  <c r="A676" i="1"/>
  <c r="B676" i="1"/>
  <c r="C676" i="1"/>
  <c r="D676" i="1"/>
  <c r="E676" i="1"/>
  <c r="A677" i="1"/>
  <c r="B677" i="1"/>
  <c r="C677" i="1"/>
  <c r="D677" i="1"/>
  <c r="E677" i="1"/>
  <c r="A678" i="1"/>
  <c r="B678" i="1"/>
  <c r="C678" i="1"/>
  <c r="D678" i="1"/>
  <c r="E678" i="1"/>
  <c r="A679" i="1"/>
  <c r="B679" i="1"/>
  <c r="C679" i="1"/>
  <c r="D679" i="1"/>
  <c r="E679" i="1"/>
  <c r="A680" i="1"/>
  <c r="B680" i="1"/>
  <c r="C680" i="1"/>
  <c r="D680" i="1"/>
  <c r="E680" i="1"/>
  <c r="A681" i="1"/>
  <c r="B681" i="1"/>
  <c r="C681" i="1"/>
  <c r="D681" i="1"/>
  <c r="E681" i="1"/>
  <c r="A682" i="1"/>
  <c r="B682" i="1"/>
  <c r="C682" i="1"/>
  <c r="D682" i="1"/>
  <c r="E682" i="1"/>
  <c r="A683" i="1"/>
  <c r="B683" i="1"/>
  <c r="C683" i="1"/>
  <c r="D683" i="1"/>
  <c r="E683" i="1"/>
  <c r="A684" i="1"/>
  <c r="B684" i="1"/>
  <c r="C684" i="1"/>
  <c r="D684" i="1"/>
  <c r="E684" i="1"/>
  <c r="A685" i="1"/>
  <c r="B685" i="1"/>
  <c r="C685" i="1"/>
  <c r="D685" i="1"/>
  <c r="E685" i="1"/>
  <c r="A686" i="1"/>
  <c r="B686" i="1"/>
  <c r="C686" i="1"/>
  <c r="D686" i="1"/>
  <c r="E686" i="1"/>
  <c r="A687" i="1"/>
  <c r="B687" i="1"/>
  <c r="C687" i="1"/>
  <c r="D687" i="1"/>
  <c r="E687" i="1"/>
  <c r="A688" i="1"/>
  <c r="B688" i="1"/>
  <c r="C688" i="1"/>
  <c r="D688" i="1"/>
  <c r="E688" i="1"/>
  <c r="A689" i="1"/>
  <c r="B689" i="1"/>
  <c r="C689" i="1"/>
  <c r="D689" i="1"/>
  <c r="E689" i="1"/>
  <c r="A690" i="1"/>
  <c r="B690" i="1"/>
  <c r="C690" i="1"/>
  <c r="D690" i="1"/>
  <c r="E690" i="1"/>
  <c r="A691" i="1"/>
  <c r="B691" i="1"/>
  <c r="C691" i="1"/>
  <c r="D691" i="1"/>
  <c r="E691" i="1"/>
  <c r="A692" i="1"/>
  <c r="B692" i="1"/>
  <c r="C692" i="1"/>
  <c r="D692" i="1"/>
  <c r="E692" i="1"/>
  <c r="A693" i="1"/>
  <c r="B693" i="1"/>
  <c r="C693" i="1"/>
  <c r="D693" i="1"/>
  <c r="E693" i="1"/>
  <c r="A694" i="1"/>
  <c r="B694" i="1"/>
  <c r="C694" i="1"/>
  <c r="D694" i="1"/>
  <c r="E694" i="1"/>
  <c r="A695" i="1"/>
  <c r="B695" i="1"/>
  <c r="C695" i="1"/>
  <c r="D695" i="1"/>
  <c r="E695" i="1"/>
  <c r="A696" i="1"/>
  <c r="B696" i="1"/>
  <c r="C696" i="1"/>
  <c r="D696" i="1"/>
  <c r="E696" i="1"/>
  <c r="A697" i="1"/>
  <c r="B697" i="1"/>
  <c r="C697" i="1"/>
  <c r="D697" i="1"/>
  <c r="E697" i="1"/>
  <c r="A698" i="1"/>
  <c r="B698" i="1"/>
  <c r="C698" i="1"/>
  <c r="D698" i="1"/>
  <c r="E698" i="1"/>
  <c r="A699" i="1"/>
  <c r="B699" i="1"/>
  <c r="C699" i="1"/>
  <c r="D699" i="1"/>
  <c r="E699" i="1"/>
  <c r="A700" i="1"/>
  <c r="B700" i="1"/>
  <c r="C700" i="1"/>
  <c r="D700" i="1"/>
  <c r="E700" i="1"/>
  <c r="A701" i="1"/>
  <c r="B701" i="1"/>
  <c r="C701" i="1"/>
  <c r="D701" i="1"/>
  <c r="E701" i="1"/>
  <c r="A702" i="1"/>
  <c r="B702" i="1"/>
  <c r="C702" i="1"/>
  <c r="D702" i="1"/>
  <c r="E702" i="1"/>
  <c r="A703" i="1"/>
  <c r="B703" i="1"/>
  <c r="C703" i="1"/>
  <c r="D703" i="1"/>
  <c r="E703" i="1"/>
  <c r="A704" i="1"/>
  <c r="B704" i="1"/>
  <c r="C704" i="1"/>
  <c r="D704" i="1"/>
  <c r="E704" i="1"/>
  <c r="A705" i="1"/>
  <c r="B705" i="1"/>
  <c r="C705" i="1"/>
  <c r="D705" i="1"/>
  <c r="E705" i="1"/>
  <c r="A706" i="1"/>
  <c r="B706" i="1"/>
  <c r="C706" i="1"/>
  <c r="D706" i="1"/>
  <c r="E706" i="1"/>
  <c r="A707" i="1"/>
  <c r="B707" i="1"/>
  <c r="C707" i="1"/>
  <c r="D707" i="1"/>
  <c r="E707" i="1"/>
  <c r="A708" i="1"/>
  <c r="B708" i="1"/>
  <c r="C708" i="1"/>
  <c r="D708" i="1"/>
  <c r="E708" i="1"/>
  <c r="A709" i="1"/>
  <c r="B709" i="1"/>
  <c r="C709" i="1"/>
  <c r="D709" i="1"/>
  <c r="E709" i="1"/>
  <c r="A710" i="1"/>
  <c r="B710" i="1"/>
  <c r="C710" i="1"/>
  <c r="D710" i="1"/>
  <c r="E710" i="1"/>
  <c r="A711" i="1"/>
  <c r="B711" i="1"/>
  <c r="C711" i="1"/>
  <c r="D711" i="1"/>
  <c r="E711" i="1"/>
  <c r="A712" i="1"/>
  <c r="B712" i="1"/>
  <c r="C712" i="1"/>
  <c r="D712" i="1"/>
  <c r="E712" i="1"/>
  <c r="A713" i="1"/>
  <c r="B713" i="1"/>
  <c r="C713" i="1"/>
  <c r="D713" i="1"/>
  <c r="E713" i="1"/>
  <c r="A714" i="1"/>
  <c r="B714" i="1"/>
  <c r="C714" i="1"/>
  <c r="D714" i="1"/>
  <c r="E714" i="1"/>
  <c r="A715" i="1"/>
  <c r="B715" i="1"/>
  <c r="C715" i="1"/>
  <c r="D715" i="1"/>
  <c r="E715" i="1"/>
  <c r="A716" i="1"/>
  <c r="B716" i="1"/>
  <c r="C716" i="1"/>
  <c r="D716" i="1"/>
  <c r="E716" i="1"/>
  <c r="A717" i="1"/>
  <c r="B717" i="1"/>
  <c r="C717" i="1"/>
  <c r="D717" i="1"/>
  <c r="E717" i="1"/>
  <c r="A718" i="1"/>
  <c r="B718" i="1"/>
  <c r="C718" i="1"/>
  <c r="D718" i="1"/>
  <c r="E718" i="1"/>
  <c r="A719" i="1"/>
  <c r="B719" i="1"/>
  <c r="C719" i="1"/>
  <c r="D719" i="1"/>
  <c r="E719" i="1"/>
  <c r="A720" i="1"/>
  <c r="B720" i="1"/>
  <c r="C720" i="1"/>
  <c r="D720" i="1"/>
  <c r="E720" i="1"/>
  <c r="A721" i="1"/>
  <c r="B721" i="1"/>
  <c r="C721" i="1"/>
  <c r="D721" i="1"/>
  <c r="E721" i="1"/>
  <c r="A722" i="1"/>
  <c r="B722" i="1"/>
  <c r="C722" i="1"/>
  <c r="D722" i="1"/>
  <c r="E722" i="1"/>
  <c r="A723" i="1"/>
  <c r="B723" i="1"/>
  <c r="C723" i="1"/>
  <c r="D723" i="1"/>
  <c r="E723" i="1"/>
  <c r="A724" i="1"/>
  <c r="B724" i="1"/>
  <c r="C724" i="1"/>
  <c r="D724" i="1"/>
  <c r="E724" i="1"/>
  <c r="A725" i="1"/>
  <c r="B725" i="1"/>
  <c r="C725" i="1"/>
  <c r="D725" i="1"/>
  <c r="E725" i="1"/>
  <c r="A726" i="1"/>
  <c r="B726" i="1"/>
  <c r="C726" i="1"/>
  <c r="D726" i="1"/>
  <c r="E726" i="1"/>
  <c r="A727" i="1"/>
  <c r="B727" i="1"/>
  <c r="C727" i="1"/>
  <c r="D727" i="1"/>
  <c r="E727" i="1"/>
  <c r="A728" i="1"/>
  <c r="B728" i="1"/>
  <c r="C728" i="1"/>
  <c r="D728" i="1"/>
  <c r="E728" i="1"/>
  <c r="A729" i="1"/>
  <c r="B729" i="1"/>
  <c r="C729" i="1"/>
  <c r="D729" i="1"/>
  <c r="E729" i="1"/>
  <c r="A730" i="1"/>
  <c r="B730" i="1"/>
  <c r="C730" i="1"/>
  <c r="D730" i="1"/>
  <c r="E730" i="1"/>
  <c r="A731" i="1"/>
  <c r="B731" i="1"/>
  <c r="C731" i="1"/>
  <c r="D731" i="1"/>
  <c r="E731" i="1"/>
  <c r="A732" i="1"/>
  <c r="B732" i="1"/>
  <c r="C732" i="1"/>
  <c r="D732" i="1"/>
  <c r="E732" i="1"/>
  <c r="A733" i="1"/>
  <c r="B733" i="1"/>
  <c r="C733" i="1"/>
  <c r="D733" i="1"/>
  <c r="E733" i="1"/>
  <c r="A734" i="1"/>
  <c r="B734" i="1"/>
  <c r="C734" i="1"/>
  <c r="D734" i="1"/>
  <c r="E734" i="1"/>
  <c r="A735" i="1"/>
  <c r="B735" i="1"/>
  <c r="C735" i="1"/>
  <c r="D735" i="1"/>
  <c r="E735" i="1"/>
  <c r="A736" i="1"/>
  <c r="B736" i="1"/>
  <c r="C736" i="1"/>
  <c r="D736" i="1"/>
  <c r="E736" i="1"/>
  <c r="A737" i="1"/>
  <c r="B737" i="1"/>
  <c r="C737" i="1"/>
  <c r="D737" i="1"/>
  <c r="E737" i="1"/>
  <c r="A738" i="1"/>
  <c r="B738" i="1"/>
  <c r="C738" i="1"/>
  <c r="D738" i="1"/>
  <c r="E738" i="1"/>
  <c r="A739" i="1"/>
  <c r="B739" i="1"/>
  <c r="C739" i="1"/>
  <c r="D739" i="1"/>
  <c r="E739" i="1"/>
  <c r="A740" i="1"/>
  <c r="B740" i="1"/>
  <c r="C740" i="1"/>
  <c r="D740" i="1"/>
  <c r="E740" i="1"/>
  <c r="A741" i="1"/>
  <c r="B741" i="1"/>
  <c r="C741" i="1"/>
  <c r="D741" i="1"/>
  <c r="E741" i="1"/>
  <c r="A742" i="1"/>
  <c r="B742" i="1"/>
  <c r="C742" i="1"/>
  <c r="D742" i="1"/>
  <c r="E742" i="1"/>
  <c r="A743" i="1"/>
  <c r="B743" i="1"/>
  <c r="C743" i="1"/>
  <c r="D743" i="1"/>
  <c r="E743" i="1"/>
  <c r="A744" i="1"/>
  <c r="B744" i="1"/>
  <c r="C744" i="1"/>
  <c r="D744" i="1"/>
  <c r="E744" i="1"/>
  <c r="A745" i="1"/>
  <c r="B745" i="1"/>
  <c r="C745" i="1"/>
  <c r="D745" i="1"/>
  <c r="E745" i="1"/>
  <c r="A746" i="1"/>
  <c r="B746" i="1"/>
  <c r="C746" i="1"/>
  <c r="D746" i="1"/>
  <c r="E746" i="1"/>
  <c r="A747" i="1"/>
  <c r="B747" i="1"/>
  <c r="C747" i="1"/>
  <c r="D747" i="1"/>
  <c r="E747" i="1"/>
  <c r="A748" i="1"/>
  <c r="B748" i="1"/>
  <c r="C748" i="1"/>
  <c r="D748" i="1"/>
  <c r="E748" i="1"/>
  <c r="A749" i="1"/>
  <c r="B749" i="1"/>
  <c r="C749" i="1"/>
  <c r="D749" i="1"/>
  <c r="E749" i="1"/>
  <c r="A750" i="1"/>
  <c r="B750" i="1"/>
  <c r="C750" i="1"/>
  <c r="D750" i="1"/>
  <c r="E750" i="1"/>
  <c r="A751" i="1"/>
  <c r="B751" i="1"/>
  <c r="C751" i="1"/>
  <c r="D751" i="1"/>
  <c r="E751" i="1"/>
  <c r="A752" i="1"/>
  <c r="B752" i="1"/>
  <c r="C752" i="1"/>
  <c r="D752" i="1"/>
  <c r="E752" i="1"/>
  <c r="A753" i="1"/>
  <c r="B753" i="1"/>
  <c r="C753" i="1"/>
  <c r="D753" i="1"/>
  <c r="E753" i="1"/>
  <c r="A754" i="1"/>
  <c r="B754" i="1"/>
  <c r="C754" i="1"/>
  <c r="D754" i="1"/>
  <c r="E754" i="1"/>
  <c r="A755" i="1"/>
  <c r="B755" i="1"/>
  <c r="C755" i="1"/>
  <c r="D755" i="1"/>
  <c r="E755" i="1"/>
  <c r="A756" i="1"/>
  <c r="B756" i="1"/>
  <c r="C756" i="1"/>
  <c r="D756" i="1"/>
  <c r="E756" i="1"/>
  <c r="A757" i="1"/>
  <c r="B757" i="1"/>
  <c r="C757" i="1"/>
  <c r="D757" i="1"/>
  <c r="E757" i="1"/>
  <c r="A758" i="1"/>
  <c r="B758" i="1"/>
  <c r="C758" i="1"/>
  <c r="D758" i="1"/>
  <c r="E758" i="1"/>
  <c r="A759" i="1"/>
  <c r="B759" i="1"/>
  <c r="C759" i="1"/>
  <c r="D759" i="1"/>
  <c r="E759" i="1"/>
  <c r="A760" i="1"/>
  <c r="B760" i="1"/>
  <c r="C760" i="1"/>
  <c r="D760" i="1"/>
  <c r="E760" i="1"/>
  <c r="A761" i="1"/>
  <c r="B761" i="1"/>
  <c r="C761" i="1"/>
  <c r="D761" i="1"/>
  <c r="E761" i="1"/>
  <c r="A762" i="1"/>
  <c r="B762" i="1"/>
  <c r="C762" i="1"/>
  <c r="D762" i="1"/>
  <c r="E762" i="1"/>
  <c r="A763" i="1"/>
  <c r="B763" i="1"/>
  <c r="C763" i="1"/>
  <c r="D763" i="1"/>
  <c r="E763" i="1"/>
  <c r="A764" i="1"/>
  <c r="B764" i="1"/>
  <c r="C764" i="1"/>
  <c r="D764" i="1"/>
  <c r="E764" i="1"/>
  <c r="A765" i="1"/>
  <c r="B765" i="1"/>
  <c r="C765" i="1"/>
  <c r="D765" i="1"/>
  <c r="E765" i="1"/>
  <c r="A766" i="1"/>
  <c r="B766" i="1"/>
  <c r="C766" i="1"/>
  <c r="D766" i="1"/>
  <c r="E766" i="1"/>
  <c r="A767" i="1"/>
  <c r="B767" i="1"/>
  <c r="C767" i="1"/>
  <c r="D767" i="1"/>
  <c r="E767" i="1"/>
  <c r="A768" i="1"/>
  <c r="B768" i="1"/>
  <c r="C768" i="1"/>
  <c r="D768" i="1"/>
  <c r="E768" i="1"/>
  <c r="A769" i="1"/>
  <c r="B769" i="1"/>
  <c r="C769" i="1"/>
  <c r="D769" i="1"/>
  <c r="E769" i="1"/>
  <c r="A770" i="1"/>
  <c r="B770" i="1"/>
  <c r="C770" i="1"/>
  <c r="D770" i="1"/>
  <c r="E770" i="1"/>
  <c r="A771" i="1"/>
  <c r="B771" i="1"/>
  <c r="C771" i="1"/>
  <c r="D771" i="1"/>
  <c r="E771" i="1"/>
  <c r="A772" i="1"/>
  <c r="B772" i="1"/>
  <c r="C772" i="1"/>
  <c r="D772" i="1"/>
  <c r="E772" i="1"/>
  <c r="A773" i="1"/>
  <c r="B773" i="1"/>
  <c r="C773" i="1"/>
  <c r="D773" i="1"/>
  <c r="E773" i="1"/>
  <c r="A774" i="1"/>
  <c r="B774" i="1"/>
  <c r="C774" i="1"/>
  <c r="D774" i="1"/>
  <c r="E774" i="1"/>
  <c r="A775" i="1"/>
  <c r="B775" i="1"/>
  <c r="C775" i="1"/>
  <c r="D775" i="1"/>
  <c r="E775" i="1"/>
  <c r="A776" i="1"/>
  <c r="B776" i="1"/>
  <c r="C776" i="1"/>
  <c r="D776" i="1"/>
  <c r="E776" i="1"/>
  <c r="A777" i="1"/>
  <c r="B777" i="1"/>
  <c r="C777" i="1"/>
  <c r="D777" i="1"/>
  <c r="E777" i="1"/>
  <c r="A778" i="1"/>
  <c r="B778" i="1"/>
  <c r="C778" i="1"/>
  <c r="D778" i="1"/>
  <c r="E778" i="1"/>
  <c r="A779" i="1"/>
  <c r="B779" i="1"/>
  <c r="C779" i="1"/>
  <c r="D779" i="1"/>
  <c r="E779" i="1"/>
  <c r="A780" i="1"/>
  <c r="B780" i="1"/>
  <c r="C780" i="1"/>
  <c r="D780" i="1"/>
  <c r="E780" i="1"/>
  <c r="A781" i="1"/>
  <c r="B781" i="1"/>
  <c r="C781" i="1"/>
  <c r="D781" i="1"/>
  <c r="E781" i="1"/>
  <c r="A782" i="1"/>
  <c r="B782" i="1"/>
  <c r="C782" i="1"/>
  <c r="D782" i="1"/>
  <c r="E782" i="1"/>
  <c r="A783" i="1"/>
  <c r="B783" i="1"/>
  <c r="C783" i="1"/>
  <c r="D783" i="1"/>
  <c r="E783" i="1"/>
  <c r="A784" i="1"/>
  <c r="B784" i="1"/>
  <c r="C784" i="1"/>
  <c r="D784" i="1"/>
  <c r="E784" i="1"/>
  <c r="A785" i="1"/>
  <c r="B785" i="1"/>
  <c r="C785" i="1"/>
  <c r="D785" i="1"/>
  <c r="E785" i="1"/>
  <c r="A786" i="1"/>
  <c r="B786" i="1"/>
  <c r="C786" i="1"/>
  <c r="D786" i="1"/>
  <c r="E786" i="1"/>
  <c r="A787" i="1"/>
  <c r="B787" i="1"/>
  <c r="C787" i="1"/>
  <c r="D787" i="1"/>
  <c r="E787" i="1"/>
  <c r="A788" i="1"/>
  <c r="B788" i="1"/>
  <c r="C788" i="1"/>
  <c r="D788" i="1"/>
  <c r="E788" i="1"/>
  <c r="A789" i="1"/>
  <c r="B789" i="1"/>
  <c r="C789" i="1"/>
  <c r="D789" i="1"/>
  <c r="E789" i="1"/>
  <c r="A790" i="1"/>
  <c r="B790" i="1"/>
  <c r="C790" i="1"/>
  <c r="D790" i="1"/>
  <c r="E790" i="1"/>
  <c r="A791" i="1"/>
  <c r="B791" i="1"/>
  <c r="C791" i="1"/>
  <c r="D791" i="1"/>
  <c r="E791" i="1"/>
  <c r="A792" i="1"/>
  <c r="B792" i="1"/>
  <c r="C792" i="1"/>
  <c r="D792" i="1"/>
  <c r="E792" i="1"/>
  <c r="A793" i="1"/>
  <c r="B793" i="1"/>
  <c r="C793" i="1"/>
  <c r="D793" i="1"/>
  <c r="E793" i="1"/>
  <c r="A794" i="1"/>
  <c r="B794" i="1"/>
  <c r="C794" i="1"/>
  <c r="D794" i="1"/>
  <c r="E794" i="1"/>
  <c r="A795" i="1"/>
  <c r="B795" i="1"/>
  <c r="C795" i="1"/>
  <c r="D795" i="1"/>
  <c r="E795" i="1"/>
  <c r="A796" i="1"/>
  <c r="B796" i="1"/>
  <c r="C796" i="1"/>
  <c r="D796" i="1"/>
  <c r="E796" i="1"/>
  <c r="A797" i="1"/>
  <c r="B797" i="1"/>
  <c r="C797" i="1"/>
  <c r="D797" i="1"/>
  <c r="E797" i="1"/>
  <c r="A798" i="1"/>
  <c r="B798" i="1"/>
  <c r="C798" i="1"/>
  <c r="D798" i="1"/>
  <c r="E798" i="1"/>
  <c r="A799" i="1"/>
  <c r="B799" i="1"/>
  <c r="C799" i="1"/>
  <c r="D799" i="1"/>
  <c r="E799" i="1"/>
  <c r="A800" i="1"/>
  <c r="B800" i="1"/>
  <c r="C800" i="1"/>
  <c r="D800" i="1"/>
  <c r="E800" i="1"/>
  <c r="A801" i="1"/>
  <c r="B801" i="1"/>
  <c r="C801" i="1"/>
  <c r="D801" i="1"/>
  <c r="E801" i="1"/>
  <c r="A802" i="1"/>
  <c r="B802" i="1"/>
  <c r="C802" i="1"/>
  <c r="D802" i="1"/>
  <c r="E802" i="1"/>
  <c r="A803" i="1"/>
  <c r="B803" i="1"/>
  <c r="C803" i="1"/>
  <c r="D803" i="1"/>
  <c r="E803" i="1"/>
  <c r="A804" i="1"/>
  <c r="B804" i="1"/>
  <c r="C804" i="1"/>
  <c r="D804" i="1"/>
  <c r="E804" i="1"/>
  <c r="A805" i="1"/>
  <c r="B805" i="1"/>
  <c r="C805" i="1"/>
  <c r="D805" i="1"/>
  <c r="E805" i="1"/>
  <c r="A806" i="1"/>
  <c r="B806" i="1"/>
  <c r="C806" i="1"/>
  <c r="D806" i="1"/>
  <c r="E806" i="1"/>
  <c r="A807" i="1"/>
  <c r="B807" i="1"/>
  <c r="C807" i="1"/>
  <c r="D807" i="1"/>
  <c r="E807" i="1"/>
  <c r="A808" i="1"/>
  <c r="B808" i="1"/>
  <c r="C808" i="1"/>
  <c r="D808" i="1"/>
  <c r="E808" i="1"/>
  <c r="A809" i="1"/>
  <c r="B809" i="1"/>
  <c r="C809" i="1"/>
  <c r="D809" i="1"/>
  <c r="E809" i="1"/>
  <c r="A810" i="1"/>
  <c r="B810" i="1"/>
  <c r="C810" i="1"/>
  <c r="D810" i="1"/>
  <c r="E810" i="1"/>
  <c r="A811" i="1"/>
  <c r="B811" i="1"/>
  <c r="C811" i="1"/>
  <c r="D811" i="1"/>
  <c r="E811" i="1"/>
  <c r="A812" i="1"/>
  <c r="B812" i="1"/>
  <c r="C812" i="1"/>
  <c r="D812" i="1"/>
  <c r="E812" i="1"/>
  <c r="A813" i="1"/>
  <c r="B813" i="1"/>
  <c r="C813" i="1"/>
  <c r="D813" i="1"/>
  <c r="E813" i="1"/>
  <c r="A814" i="1"/>
  <c r="B814" i="1"/>
  <c r="C814" i="1"/>
  <c r="D814" i="1"/>
  <c r="E814" i="1"/>
  <c r="A815" i="1"/>
  <c r="B815" i="1"/>
  <c r="C815" i="1"/>
  <c r="D815" i="1"/>
  <c r="E815" i="1"/>
  <c r="A816" i="1"/>
  <c r="B816" i="1"/>
  <c r="C816" i="1"/>
  <c r="D816" i="1"/>
  <c r="E816" i="1"/>
  <c r="A817" i="1"/>
  <c r="B817" i="1"/>
  <c r="C817" i="1"/>
  <c r="D817" i="1"/>
  <c r="E817" i="1"/>
  <c r="A818" i="1"/>
  <c r="B818" i="1"/>
  <c r="C818" i="1"/>
  <c r="D818" i="1"/>
  <c r="E818" i="1"/>
  <c r="A819" i="1"/>
  <c r="B819" i="1"/>
  <c r="C819" i="1"/>
  <c r="D819" i="1"/>
  <c r="E819" i="1"/>
  <c r="A820" i="1"/>
  <c r="B820" i="1"/>
  <c r="C820" i="1"/>
  <c r="D820" i="1"/>
  <c r="E820" i="1"/>
  <c r="A821" i="1"/>
  <c r="B821" i="1"/>
  <c r="C821" i="1"/>
  <c r="D821" i="1"/>
  <c r="E821" i="1"/>
  <c r="A822" i="1"/>
  <c r="B822" i="1"/>
  <c r="C822" i="1"/>
  <c r="D822" i="1"/>
  <c r="E822" i="1"/>
  <c r="A823" i="1"/>
  <c r="B823" i="1"/>
  <c r="C823" i="1"/>
  <c r="D823" i="1"/>
  <c r="E823" i="1"/>
  <c r="A824" i="1"/>
  <c r="B824" i="1"/>
  <c r="C824" i="1"/>
  <c r="D824" i="1"/>
  <c r="E824" i="1"/>
  <c r="A825" i="1"/>
  <c r="B825" i="1"/>
  <c r="C825" i="1"/>
  <c r="D825" i="1"/>
  <c r="E825" i="1"/>
  <c r="A826" i="1"/>
  <c r="B826" i="1"/>
  <c r="C826" i="1"/>
  <c r="D826" i="1"/>
  <c r="E826" i="1"/>
  <c r="A827" i="1"/>
  <c r="B827" i="1"/>
  <c r="C827" i="1"/>
  <c r="D827" i="1"/>
  <c r="E827" i="1"/>
  <c r="A828" i="1"/>
  <c r="B828" i="1"/>
  <c r="C828" i="1"/>
  <c r="D828" i="1"/>
  <c r="E828" i="1"/>
  <c r="A829" i="1"/>
  <c r="B829" i="1"/>
  <c r="C829" i="1"/>
  <c r="D829" i="1"/>
  <c r="E829" i="1"/>
  <c r="A830" i="1"/>
  <c r="B830" i="1"/>
  <c r="C830" i="1"/>
  <c r="D830" i="1"/>
  <c r="E830" i="1"/>
  <c r="A831" i="1"/>
  <c r="B831" i="1"/>
  <c r="C831" i="1"/>
  <c r="D831" i="1"/>
  <c r="E831" i="1"/>
  <c r="A832" i="1"/>
  <c r="B832" i="1"/>
  <c r="C832" i="1"/>
  <c r="D832" i="1"/>
  <c r="E832" i="1"/>
  <c r="A833" i="1"/>
  <c r="B833" i="1"/>
  <c r="C833" i="1"/>
  <c r="D833" i="1"/>
  <c r="E833" i="1"/>
  <c r="A834" i="1"/>
  <c r="B834" i="1"/>
  <c r="C834" i="1"/>
  <c r="D834" i="1"/>
  <c r="E834" i="1"/>
  <c r="A835" i="1"/>
  <c r="B835" i="1"/>
  <c r="C835" i="1"/>
  <c r="D835" i="1"/>
  <c r="E835" i="1"/>
  <c r="A836" i="1"/>
  <c r="B836" i="1"/>
  <c r="C836" i="1"/>
  <c r="D836" i="1"/>
  <c r="E836" i="1"/>
  <c r="A837" i="1"/>
  <c r="B837" i="1"/>
  <c r="C837" i="1"/>
  <c r="D837" i="1"/>
  <c r="E837" i="1"/>
  <c r="A838" i="1"/>
  <c r="B838" i="1"/>
  <c r="C838" i="1"/>
  <c r="D838" i="1"/>
  <c r="E838" i="1"/>
  <c r="A839" i="1"/>
  <c r="B839" i="1"/>
  <c r="C839" i="1"/>
  <c r="D839" i="1"/>
  <c r="E839" i="1"/>
  <c r="A840" i="1"/>
  <c r="B840" i="1"/>
  <c r="C840" i="1"/>
  <c r="D840" i="1"/>
  <c r="E840" i="1"/>
  <c r="A841" i="1"/>
  <c r="B841" i="1"/>
  <c r="C841" i="1"/>
  <c r="D841" i="1"/>
  <c r="E841" i="1"/>
  <c r="A842" i="1"/>
  <c r="B842" i="1"/>
  <c r="C842" i="1"/>
  <c r="D842" i="1"/>
  <c r="E842" i="1"/>
  <c r="A843" i="1"/>
  <c r="B843" i="1"/>
  <c r="C843" i="1"/>
  <c r="D843" i="1"/>
  <c r="E843" i="1"/>
  <c r="A844" i="1"/>
  <c r="B844" i="1"/>
  <c r="C844" i="1"/>
  <c r="D844" i="1"/>
  <c r="E844" i="1"/>
  <c r="A845" i="1"/>
  <c r="B845" i="1"/>
  <c r="C845" i="1"/>
  <c r="D845" i="1"/>
  <c r="E845" i="1"/>
  <c r="A846" i="1"/>
  <c r="B846" i="1"/>
  <c r="C846" i="1"/>
  <c r="D846" i="1"/>
  <c r="E846" i="1"/>
  <c r="A847" i="1"/>
  <c r="B847" i="1"/>
  <c r="C847" i="1"/>
  <c r="D847" i="1"/>
  <c r="E847" i="1"/>
  <c r="A848" i="1"/>
  <c r="B848" i="1"/>
  <c r="C848" i="1"/>
  <c r="D848" i="1"/>
  <c r="E848" i="1"/>
  <c r="A849" i="1"/>
  <c r="B849" i="1"/>
  <c r="C849" i="1"/>
  <c r="D849" i="1"/>
  <c r="E849" i="1"/>
  <c r="A850" i="1"/>
  <c r="B850" i="1"/>
  <c r="C850" i="1"/>
  <c r="D850" i="1"/>
  <c r="E850" i="1"/>
  <c r="A851" i="1"/>
  <c r="B851" i="1"/>
  <c r="C851" i="1"/>
  <c r="D851" i="1"/>
  <c r="E851" i="1"/>
  <c r="A852" i="1"/>
  <c r="B852" i="1"/>
  <c r="C852" i="1"/>
  <c r="D852" i="1"/>
  <c r="E852" i="1"/>
  <c r="A853" i="1"/>
  <c r="B853" i="1"/>
  <c r="C853" i="1"/>
  <c r="D853" i="1"/>
  <c r="E853" i="1"/>
  <c r="A854" i="1"/>
  <c r="B854" i="1"/>
  <c r="C854" i="1"/>
  <c r="D854" i="1"/>
  <c r="E854" i="1"/>
  <c r="A855" i="1"/>
  <c r="B855" i="1"/>
  <c r="C855" i="1"/>
  <c r="D855" i="1"/>
  <c r="E855" i="1"/>
  <c r="A856" i="1"/>
  <c r="B856" i="1"/>
  <c r="C856" i="1"/>
  <c r="D856" i="1"/>
  <c r="E856" i="1"/>
  <c r="A857" i="1"/>
  <c r="B857" i="1"/>
  <c r="C857" i="1"/>
  <c r="D857" i="1"/>
  <c r="E857" i="1"/>
  <c r="A858" i="1"/>
  <c r="B858" i="1"/>
  <c r="C858" i="1"/>
  <c r="D858" i="1"/>
  <c r="E858" i="1"/>
  <c r="A859" i="1"/>
  <c r="B859" i="1"/>
  <c r="C859" i="1"/>
  <c r="D859" i="1"/>
  <c r="E859" i="1"/>
  <c r="A860" i="1"/>
  <c r="B860" i="1"/>
  <c r="C860" i="1"/>
  <c r="D860" i="1"/>
  <c r="E860" i="1"/>
  <c r="A861" i="1"/>
  <c r="B861" i="1"/>
  <c r="C861" i="1"/>
  <c r="D861" i="1"/>
  <c r="E861" i="1"/>
  <c r="A862" i="1"/>
  <c r="B862" i="1"/>
  <c r="C862" i="1"/>
  <c r="D862" i="1"/>
  <c r="E862" i="1"/>
  <c r="A863" i="1"/>
  <c r="B863" i="1"/>
  <c r="C863" i="1"/>
  <c r="D863" i="1"/>
  <c r="E863" i="1"/>
  <c r="A864" i="1"/>
  <c r="B864" i="1"/>
  <c r="C864" i="1"/>
  <c r="D864" i="1"/>
  <c r="E864" i="1"/>
  <c r="A865" i="1"/>
  <c r="B865" i="1"/>
  <c r="C865" i="1"/>
  <c r="D865" i="1"/>
  <c r="E865" i="1"/>
  <c r="A866" i="1"/>
  <c r="B866" i="1"/>
  <c r="C866" i="1"/>
  <c r="D866" i="1"/>
  <c r="E866" i="1"/>
  <c r="A867" i="1"/>
  <c r="B867" i="1"/>
  <c r="C867" i="1"/>
  <c r="D867" i="1"/>
  <c r="E867" i="1"/>
  <c r="A868" i="1"/>
  <c r="B868" i="1"/>
  <c r="C868" i="1"/>
  <c r="D868" i="1"/>
  <c r="E868" i="1"/>
  <c r="A869" i="1"/>
  <c r="B869" i="1"/>
  <c r="C869" i="1"/>
  <c r="D869" i="1"/>
  <c r="E869" i="1"/>
  <c r="A870" i="1"/>
  <c r="B870" i="1"/>
  <c r="C870" i="1"/>
  <c r="D870" i="1"/>
  <c r="E870" i="1"/>
  <c r="A871" i="1"/>
  <c r="B871" i="1"/>
  <c r="C871" i="1"/>
  <c r="D871" i="1"/>
  <c r="E871" i="1"/>
  <c r="A872" i="1"/>
  <c r="B872" i="1"/>
  <c r="C872" i="1"/>
  <c r="D872" i="1"/>
  <c r="E872" i="1"/>
  <c r="A873" i="1"/>
  <c r="B873" i="1"/>
  <c r="C873" i="1"/>
  <c r="D873" i="1"/>
  <c r="E873" i="1"/>
  <c r="A874" i="1"/>
  <c r="B874" i="1"/>
  <c r="C874" i="1"/>
  <c r="D874" i="1"/>
  <c r="E874" i="1"/>
  <c r="A875" i="1"/>
  <c r="B875" i="1"/>
  <c r="C875" i="1"/>
  <c r="D875" i="1"/>
  <c r="E875" i="1"/>
  <c r="A876" i="1"/>
  <c r="B876" i="1"/>
  <c r="C876" i="1"/>
  <c r="D876" i="1"/>
  <c r="E876" i="1"/>
  <c r="A877" i="1"/>
  <c r="B877" i="1"/>
  <c r="C877" i="1"/>
  <c r="D877" i="1"/>
  <c r="E877" i="1"/>
  <c r="A878" i="1"/>
  <c r="B878" i="1"/>
  <c r="C878" i="1"/>
  <c r="D878" i="1"/>
  <c r="E878" i="1"/>
  <c r="A879" i="1"/>
  <c r="B879" i="1"/>
  <c r="C879" i="1"/>
  <c r="D879" i="1"/>
  <c r="E879" i="1"/>
  <c r="A880" i="1"/>
  <c r="B880" i="1"/>
  <c r="C880" i="1"/>
  <c r="D880" i="1"/>
  <c r="E880" i="1"/>
  <c r="A881" i="1"/>
  <c r="B881" i="1"/>
  <c r="C881" i="1"/>
  <c r="D881" i="1"/>
  <c r="E881" i="1"/>
  <c r="A882" i="1"/>
  <c r="B882" i="1"/>
  <c r="C882" i="1"/>
  <c r="D882" i="1"/>
  <c r="E882" i="1"/>
  <c r="A883" i="1"/>
  <c r="B883" i="1"/>
  <c r="C883" i="1"/>
  <c r="D883" i="1"/>
  <c r="E883" i="1"/>
  <c r="A884" i="1"/>
  <c r="B884" i="1"/>
  <c r="C884" i="1"/>
  <c r="D884" i="1"/>
  <c r="E884" i="1"/>
  <c r="A885" i="1"/>
  <c r="B885" i="1"/>
  <c r="C885" i="1"/>
  <c r="D885" i="1"/>
  <c r="E885" i="1"/>
  <c r="A886" i="1"/>
  <c r="B886" i="1"/>
  <c r="C886" i="1"/>
  <c r="D886" i="1"/>
  <c r="E886" i="1"/>
  <c r="A887" i="1"/>
  <c r="B887" i="1"/>
  <c r="C887" i="1"/>
  <c r="D887" i="1"/>
  <c r="E887" i="1"/>
  <c r="A888" i="1"/>
  <c r="B888" i="1"/>
  <c r="C888" i="1"/>
  <c r="D888" i="1"/>
  <c r="E888" i="1"/>
  <c r="A889" i="1"/>
  <c r="B889" i="1"/>
  <c r="C889" i="1"/>
  <c r="D889" i="1"/>
  <c r="E889" i="1"/>
  <c r="A890" i="1"/>
  <c r="B890" i="1"/>
  <c r="C890" i="1"/>
  <c r="D890" i="1"/>
  <c r="E890" i="1"/>
  <c r="A891" i="1"/>
  <c r="B891" i="1"/>
  <c r="C891" i="1"/>
  <c r="D891" i="1"/>
  <c r="E891" i="1"/>
  <c r="A892" i="1"/>
  <c r="B892" i="1"/>
  <c r="C892" i="1"/>
  <c r="D892" i="1"/>
  <c r="E892" i="1"/>
  <c r="A893" i="1"/>
  <c r="B893" i="1"/>
  <c r="C893" i="1"/>
  <c r="D893" i="1"/>
  <c r="E893" i="1"/>
  <c r="A894" i="1"/>
  <c r="B894" i="1"/>
  <c r="C894" i="1"/>
  <c r="D894" i="1"/>
  <c r="E894" i="1"/>
  <c r="A895" i="1"/>
  <c r="B895" i="1"/>
  <c r="C895" i="1"/>
  <c r="D895" i="1"/>
  <c r="E895" i="1"/>
  <c r="A896" i="1"/>
  <c r="B896" i="1"/>
  <c r="C896" i="1"/>
  <c r="D896" i="1"/>
  <c r="E896" i="1"/>
  <c r="A897" i="1"/>
  <c r="B897" i="1"/>
  <c r="C897" i="1"/>
  <c r="D897" i="1"/>
  <c r="E897" i="1"/>
  <c r="A898" i="1"/>
  <c r="B898" i="1"/>
  <c r="C898" i="1"/>
  <c r="D898" i="1"/>
  <c r="E898" i="1"/>
  <c r="A899" i="1"/>
  <c r="B899" i="1"/>
  <c r="C899" i="1"/>
  <c r="D899" i="1"/>
  <c r="E899" i="1"/>
  <c r="A900" i="1"/>
  <c r="B900" i="1"/>
  <c r="C900" i="1"/>
  <c r="D900" i="1"/>
  <c r="E900" i="1"/>
  <c r="A901" i="1"/>
  <c r="B901" i="1"/>
  <c r="C901" i="1"/>
  <c r="D901" i="1"/>
  <c r="E901" i="1"/>
  <c r="A902" i="1"/>
  <c r="B902" i="1"/>
  <c r="C902" i="1"/>
  <c r="D902" i="1"/>
  <c r="E902" i="1"/>
  <c r="A903" i="1"/>
  <c r="B903" i="1"/>
  <c r="C903" i="1"/>
  <c r="D903" i="1"/>
  <c r="E903" i="1"/>
  <c r="A904" i="1"/>
  <c r="B904" i="1"/>
  <c r="C904" i="1"/>
  <c r="D904" i="1"/>
  <c r="E904" i="1"/>
  <c r="A905" i="1"/>
  <c r="B905" i="1"/>
  <c r="C905" i="1"/>
  <c r="D905" i="1"/>
  <c r="E905" i="1"/>
  <c r="A906" i="1"/>
  <c r="B906" i="1"/>
  <c r="C906" i="1"/>
  <c r="D906" i="1"/>
  <c r="E906" i="1"/>
  <c r="A907" i="1"/>
  <c r="B907" i="1"/>
  <c r="C907" i="1"/>
  <c r="D907" i="1"/>
  <c r="E907" i="1"/>
  <c r="A908" i="1"/>
  <c r="B908" i="1"/>
  <c r="C908" i="1"/>
  <c r="D908" i="1"/>
  <c r="E908" i="1"/>
  <c r="A909" i="1"/>
  <c r="B909" i="1"/>
  <c r="C909" i="1"/>
  <c r="D909" i="1"/>
  <c r="E909" i="1"/>
  <c r="A910" i="1"/>
  <c r="B910" i="1"/>
  <c r="C910" i="1"/>
  <c r="D910" i="1"/>
  <c r="E910" i="1"/>
  <c r="A911" i="1"/>
  <c r="B911" i="1"/>
  <c r="C911" i="1"/>
  <c r="D911" i="1"/>
  <c r="E911" i="1"/>
  <c r="A912" i="1"/>
  <c r="B912" i="1"/>
  <c r="C912" i="1"/>
  <c r="D912" i="1"/>
  <c r="E912" i="1"/>
  <c r="A913" i="1"/>
  <c r="B913" i="1"/>
  <c r="C913" i="1"/>
  <c r="D913" i="1"/>
  <c r="E913" i="1"/>
  <c r="A914" i="1"/>
  <c r="B914" i="1"/>
  <c r="C914" i="1"/>
  <c r="D914" i="1"/>
  <c r="E914" i="1"/>
  <c r="A915" i="1"/>
  <c r="B915" i="1"/>
  <c r="C915" i="1"/>
  <c r="D915" i="1"/>
  <c r="E915" i="1"/>
  <c r="A916" i="1"/>
  <c r="B916" i="1"/>
  <c r="C916" i="1"/>
  <c r="D916" i="1"/>
  <c r="E916" i="1"/>
  <c r="A917" i="1"/>
  <c r="B917" i="1"/>
  <c r="C917" i="1"/>
  <c r="D917" i="1"/>
  <c r="E917" i="1"/>
  <c r="A918" i="1"/>
  <c r="B918" i="1"/>
  <c r="C918" i="1"/>
  <c r="D918" i="1"/>
  <c r="E918" i="1"/>
  <c r="A919" i="1"/>
  <c r="B919" i="1"/>
  <c r="C919" i="1"/>
  <c r="D919" i="1"/>
  <c r="E919" i="1"/>
  <c r="A920" i="1"/>
  <c r="B920" i="1"/>
  <c r="C920" i="1"/>
  <c r="D920" i="1"/>
  <c r="E920" i="1"/>
  <c r="A921" i="1"/>
  <c r="B921" i="1"/>
  <c r="C921" i="1"/>
  <c r="D921" i="1"/>
  <c r="E921" i="1"/>
  <c r="A922" i="1"/>
  <c r="B922" i="1"/>
  <c r="C922" i="1"/>
  <c r="D922" i="1"/>
  <c r="E922" i="1"/>
  <c r="A923" i="1"/>
  <c r="B923" i="1"/>
  <c r="C923" i="1"/>
  <c r="D923" i="1"/>
  <c r="E923" i="1"/>
  <c r="A924" i="1"/>
  <c r="B924" i="1"/>
  <c r="C924" i="1"/>
  <c r="D924" i="1"/>
  <c r="E924" i="1"/>
  <c r="A925" i="1"/>
  <c r="B925" i="1"/>
  <c r="C925" i="1"/>
  <c r="D925" i="1"/>
  <c r="E925" i="1"/>
  <c r="A926" i="1"/>
  <c r="B926" i="1"/>
  <c r="C926" i="1"/>
  <c r="D926" i="1"/>
  <c r="E926" i="1"/>
  <c r="A927" i="1"/>
  <c r="B927" i="1"/>
  <c r="C927" i="1"/>
  <c r="D927" i="1"/>
  <c r="E927" i="1"/>
  <c r="A928" i="1"/>
  <c r="B928" i="1"/>
  <c r="C928" i="1"/>
  <c r="D928" i="1"/>
  <c r="E928" i="1"/>
  <c r="A929" i="1"/>
  <c r="B929" i="1"/>
  <c r="C929" i="1"/>
  <c r="D929" i="1"/>
  <c r="E929" i="1"/>
  <c r="A930" i="1"/>
  <c r="B930" i="1"/>
  <c r="C930" i="1"/>
  <c r="D930" i="1"/>
  <c r="E930" i="1"/>
  <c r="A931" i="1"/>
  <c r="B931" i="1"/>
  <c r="C931" i="1"/>
  <c r="D931" i="1"/>
  <c r="E931" i="1"/>
  <c r="A932" i="1"/>
  <c r="B932" i="1"/>
  <c r="C932" i="1"/>
  <c r="D932" i="1"/>
  <c r="E932" i="1"/>
  <c r="A933" i="1"/>
  <c r="B933" i="1"/>
  <c r="C933" i="1"/>
  <c r="D933" i="1"/>
  <c r="E933" i="1"/>
  <c r="A934" i="1"/>
  <c r="B934" i="1"/>
  <c r="C934" i="1"/>
  <c r="D934" i="1"/>
  <c r="E934" i="1"/>
  <c r="A935" i="1"/>
  <c r="B935" i="1"/>
  <c r="C935" i="1"/>
  <c r="D935" i="1"/>
  <c r="E935" i="1"/>
  <c r="A936" i="1"/>
  <c r="B936" i="1"/>
  <c r="C936" i="1"/>
  <c r="D936" i="1"/>
  <c r="E936" i="1"/>
  <c r="A937" i="1"/>
  <c r="B937" i="1"/>
  <c r="C937" i="1"/>
  <c r="D937" i="1"/>
  <c r="E937" i="1"/>
  <c r="A938" i="1"/>
  <c r="B938" i="1"/>
  <c r="C938" i="1"/>
  <c r="D938" i="1"/>
  <c r="E938" i="1"/>
  <c r="A939" i="1"/>
  <c r="B939" i="1"/>
  <c r="C939" i="1"/>
  <c r="D939" i="1"/>
  <c r="E939" i="1"/>
  <c r="A940" i="1"/>
  <c r="B940" i="1"/>
  <c r="C940" i="1"/>
  <c r="D940" i="1"/>
  <c r="E940" i="1"/>
  <c r="A941" i="1"/>
  <c r="B941" i="1"/>
  <c r="C941" i="1"/>
  <c r="D941" i="1"/>
  <c r="E941" i="1"/>
  <c r="A942" i="1"/>
  <c r="B942" i="1"/>
  <c r="C942" i="1"/>
  <c r="D942" i="1"/>
  <c r="E942" i="1"/>
  <c r="A943" i="1"/>
  <c r="B943" i="1"/>
  <c r="C943" i="1"/>
  <c r="D943" i="1"/>
  <c r="E943" i="1"/>
  <c r="A944" i="1"/>
  <c r="B944" i="1"/>
  <c r="C944" i="1"/>
  <c r="D944" i="1"/>
  <c r="E944" i="1"/>
  <c r="A945" i="1"/>
  <c r="B945" i="1"/>
  <c r="C945" i="1"/>
  <c r="D945" i="1"/>
  <c r="E945" i="1"/>
  <c r="A946" i="1"/>
  <c r="B946" i="1"/>
  <c r="C946" i="1"/>
  <c r="D946" i="1"/>
  <c r="E946" i="1"/>
  <c r="A947" i="1"/>
  <c r="B947" i="1"/>
  <c r="C947" i="1"/>
  <c r="D947" i="1"/>
  <c r="E947" i="1"/>
  <c r="A948" i="1"/>
  <c r="B948" i="1"/>
  <c r="C948" i="1"/>
  <c r="D948" i="1"/>
  <c r="E948" i="1"/>
  <c r="A949" i="1"/>
  <c r="B949" i="1"/>
  <c r="C949" i="1"/>
  <c r="D949" i="1"/>
  <c r="E949" i="1"/>
  <c r="A950" i="1"/>
  <c r="B950" i="1"/>
  <c r="C950" i="1"/>
  <c r="D950" i="1"/>
  <c r="E950" i="1"/>
  <c r="A951" i="1"/>
  <c r="B951" i="1"/>
  <c r="C951" i="1"/>
  <c r="D951" i="1"/>
  <c r="E951" i="1"/>
  <c r="A952" i="1"/>
  <c r="B952" i="1"/>
  <c r="C952" i="1"/>
  <c r="D952" i="1"/>
  <c r="E952" i="1"/>
  <c r="A953" i="1"/>
  <c r="B953" i="1"/>
  <c r="C953" i="1"/>
  <c r="D953" i="1"/>
  <c r="E953" i="1"/>
  <c r="A954" i="1"/>
  <c r="B954" i="1"/>
  <c r="C954" i="1"/>
  <c r="D954" i="1"/>
  <c r="E954" i="1"/>
  <c r="A955" i="1"/>
  <c r="B955" i="1"/>
  <c r="C955" i="1"/>
  <c r="D955" i="1"/>
  <c r="E955" i="1"/>
  <c r="A956" i="1"/>
  <c r="B956" i="1"/>
  <c r="C956" i="1"/>
  <c r="D956" i="1"/>
  <c r="E956" i="1"/>
  <c r="A957" i="1"/>
  <c r="B957" i="1"/>
  <c r="C957" i="1"/>
  <c r="D957" i="1"/>
  <c r="E957" i="1"/>
  <c r="A958" i="1"/>
  <c r="B958" i="1"/>
  <c r="C958" i="1"/>
  <c r="D958" i="1"/>
  <c r="E958" i="1"/>
  <c r="A959" i="1"/>
  <c r="B959" i="1"/>
  <c r="C959" i="1"/>
  <c r="D959" i="1"/>
  <c r="E959" i="1"/>
  <c r="A960" i="1"/>
  <c r="B960" i="1"/>
  <c r="C960" i="1"/>
  <c r="D960" i="1"/>
  <c r="E960" i="1"/>
  <c r="A961" i="1"/>
  <c r="B961" i="1"/>
  <c r="C961" i="1"/>
  <c r="D961" i="1"/>
  <c r="E961" i="1"/>
  <c r="A962" i="1"/>
  <c r="B962" i="1"/>
  <c r="C962" i="1"/>
  <c r="D962" i="1"/>
  <c r="E962" i="1"/>
  <c r="A963" i="1"/>
  <c r="B963" i="1"/>
  <c r="C963" i="1"/>
  <c r="D963" i="1"/>
  <c r="E963" i="1"/>
  <c r="A964" i="1"/>
  <c r="B964" i="1"/>
  <c r="C964" i="1"/>
  <c r="D964" i="1"/>
  <c r="E964" i="1"/>
  <c r="A965" i="1"/>
  <c r="B965" i="1"/>
  <c r="C965" i="1"/>
  <c r="D965" i="1"/>
  <c r="E965" i="1"/>
  <c r="A966" i="1"/>
  <c r="B966" i="1"/>
  <c r="C966" i="1"/>
  <c r="D966" i="1"/>
  <c r="E966" i="1"/>
  <c r="A967" i="1"/>
  <c r="B967" i="1"/>
  <c r="C967" i="1"/>
  <c r="D967" i="1"/>
  <c r="E967" i="1"/>
  <c r="A968" i="1"/>
  <c r="B968" i="1"/>
  <c r="C968" i="1"/>
  <c r="D968" i="1"/>
  <c r="E968" i="1"/>
  <c r="A969" i="1"/>
  <c r="B969" i="1"/>
  <c r="C969" i="1"/>
  <c r="D969" i="1"/>
  <c r="E969" i="1"/>
  <c r="A970" i="1"/>
  <c r="B970" i="1"/>
  <c r="C970" i="1"/>
  <c r="D970" i="1"/>
  <c r="E970" i="1"/>
  <c r="A971" i="1"/>
  <c r="B971" i="1"/>
  <c r="C971" i="1"/>
  <c r="D971" i="1"/>
  <c r="E971" i="1"/>
  <c r="A972" i="1"/>
  <c r="B972" i="1"/>
  <c r="C972" i="1"/>
  <c r="D972" i="1"/>
  <c r="E972" i="1"/>
  <c r="A973" i="1"/>
  <c r="B973" i="1"/>
  <c r="C973" i="1"/>
  <c r="D973" i="1"/>
  <c r="E973" i="1"/>
  <c r="A974" i="1"/>
  <c r="B974" i="1"/>
  <c r="C974" i="1"/>
  <c r="D974" i="1"/>
  <c r="E974" i="1"/>
  <c r="A975" i="1"/>
  <c r="B975" i="1"/>
  <c r="C975" i="1"/>
  <c r="D975" i="1"/>
  <c r="E975" i="1"/>
  <c r="A976" i="1"/>
  <c r="B976" i="1"/>
  <c r="C976" i="1"/>
  <c r="D976" i="1"/>
  <c r="E976" i="1"/>
  <c r="A977" i="1"/>
  <c r="B977" i="1"/>
  <c r="C977" i="1"/>
  <c r="D977" i="1"/>
  <c r="E977" i="1"/>
  <c r="A978" i="1"/>
  <c r="B978" i="1"/>
  <c r="C978" i="1"/>
  <c r="D978" i="1"/>
  <c r="E978" i="1"/>
  <c r="A979" i="1"/>
  <c r="B979" i="1"/>
  <c r="C979" i="1"/>
  <c r="D979" i="1"/>
  <c r="E979" i="1"/>
  <c r="A980" i="1"/>
  <c r="B980" i="1"/>
  <c r="C980" i="1"/>
  <c r="D980" i="1"/>
  <c r="E980" i="1"/>
  <c r="A981" i="1"/>
  <c r="B981" i="1"/>
  <c r="C981" i="1"/>
  <c r="D981" i="1"/>
  <c r="E981" i="1"/>
  <c r="A982" i="1"/>
  <c r="B982" i="1"/>
  <c r="C982" i="1"/>
  <c r="D982" i="1"/>
  <c r="E982" i="1"/>
  <c r="A983" i="1"/>
  <c r="B983" i="1"/>
  <c r="C983" i="1"/>
  <c r="D983" i="1"/>
  <c r="E983" i="1"/>
  <c r="A984" i="1"/>
  <c r="B984" i="1"/>
  <c r="C984" i="1"/>
  <c r="D984" i="1"/>
  <c r="E984" i="1"/>
  <c r="A985" i="1"/>
  <c r="B985" i="1"/>
  <c r="C985" i="1"/>
  <c r="D985" i="1"/>
  <c r="E985" i="1"/>
  <c r="A986" i="1"/>
  <c r="B986" i="1"/>
  <c r="C986" i="1"/>
  <c r="D986" i="1"/>
  <c r="E986" i="1"/>
  <c r="A987" i="1"/>
  <c r="B987" i="1"/>
  <c r="C987" i="1"/>
  <c r="D987" i="1"/>
  <c r="E987" i="1"/>
  <c r="A988" i="1"/>
  <c r="B988" i="1"/>
  <c r="C988" i="1"/>
  <c r="D988" i="1"/>
  <c r="E988" i="1"/>
  <c r="A989" i="1"/>
  <c r="B989" i="1"/>
  <c r="C989" i="1"/>
  <c r="D989" i="1"/>
  <c r="E989" i="1"/>
  <c r="A990" i="1"/>
  <c r="B990" i="1"/>
  <c r="C990" i="1"/>
  <c r="D990" i="1"/>
  <c r="E990" i="1"/>
  <c r="A991" i="1"/>
  <c r="B991" i="1"/>
  <c r="C991" i="1"/>
  <c r="D991" i="1"/>
  <c r="E991" i="1"/>
  <c r="A992" i="1"/>
  <c r="B992" i="1"/>
  <c r="C992" i="1"/>
  <c r="D992" i="1"/>
  <c r="E992" i="1"/>
  <c r="A993" i="1"/>
  <c r="B993" i="1"/>
  <c r="C993" i="1"/>
  <c r="D993" i="1"/>
  <c r="E993" i="1"/>
  <c r="A994" i="1"/>
  <c r="B994" i="1"/>
  <c r="C994" i="1"/>
  <c r="D994" i="1"/>
  <c r="E994" i="1"/>
  <c r="A995" i="1"/>
  <c r="B995" i="1"/>
  <c r="C995" i="1"/>
  <c r="D995" i="1"/>
  <c r="E995" i="1"/>
  <c r="A996" i="1"/>
  <c r="B996" i="1"/>
  <c r="C996" i="1"/>
  <c r="D996" i="1"/>
  <c r="E996" i="1"/>
  <c r="A997" i="1"/>
  <c r="B997" i="1"/>
  <c r="C997" i="1"/>
  <c r="D997" i="1"/>
  <c r="E997" i="1"/>
  <c r="A998" i="1"/>
  <c r="B998" i="1"/>
  <c r="C998" i="1"/>
  <c r="D998" i="1"/>
  <c r="E998" i="1"/>
  <c r="A999" i="1"/>
  <c r="B999" i="1"/>
  <c r="C999" i="1"/>
  <c r="D999" i="1"/>
  <c r="E999" i="1"/>
  <c r="A1000" i="1"/>
  <c r="B1000" i="1"/>
  <c r="C1000" i="1"/>
  <c r="D1000" i="1"/>
  <c r="E1000" i="1"/>
  <c r="A1001" i="1"/>
  <c r="B1001" i="1"/>
  <c r="C1001" i="1"/>
  <c r="D1001" i="1"/>
  <c r="E1001" i="1"/>
  <c r="A1002" i="1"/>
  <c r="B1002" i="1"/>
  <c r="C1002" i="1"/>
  <c r="D1002" i="1"/>
  <c r="E1002" i="1"/>
  <c r="A1003" i="1"/>
  <c r="B1003" i="1"/>
  <c r="C1003" i="1"/>
  <c r="D1003" i="1"/>
  <c r="E1003" i="1"/>
  <c r="A1004" i="1"/>
  <c r="B1004" i="1"/>
  <c r="C1004" i="1"/>
  <c r="D1004" i="1"/>
  <c r="E1004" i="1"/>
  <c r="A1005" i="1"/>
  <c r="B1005" i="1"/>
  <c r="C1005" i="1"/>
  <c r="D1005" i="1"/>
  <c r="E1005" i="1"/>
  <c r="A1006" i="1"/>
  <c r="B1006" i="1"/>
  <c r="C1006" i="1"/>
  <c r="D1006" i="1"/>
  <c r="E1006" i="1"/>
  <c r="A1007" i="1"/>
  <c r="B1007" i="1"/>
  <c r="C1007" i="1"/>
  <c r="D1007" i="1"/>
  <c r="E1007" i="1"/>
  <c r="A1008" i="1"/>
  <c r="B1008" i="1"/>
  <c r="C1008" i="1"/>
  <c r="D1008" i="1"/>
  <c r="E1008" i="1"/>
  <c r="A1009" i="1"/>
  <c r="B1009" i="1"/>
  <c r="C1009" i="1"/>
  <c r="D1009" i="1"/>
  <c r="E1009" i="1"/>
  <c r="A1010" i="1"/>
  <c r="B1010" i="1"/>
  <c r="C1010" i="1"/>
  <c r="D1010" i="1"/>
  <c r="E1010" i="1"/>
  <c r="A1011" i="1"/>
  <c r="B1011" i="1"/>
  <c r="C1011" i="1"/>
  <c r="D1011" i="1"/>
  <c r="E1011" i="1"/>
  <c r="A1012" i="1"/>
  <c r="B1012" i="1"/>
  <c r="C1012" i="1"/>
  <c r="D1012" i="1"/>
  <c r="E1012" i="1"/>
  <c r="A1013" i="1"/>
  <c r="B1013" i="1"/>
  <c r="C1013" i="1"/>
  <c r="D1013" i="1"/>
  <c r="E1013" i="1"/>
  <c r="A1014" i="1"/>
  <c r="B1014" i="1"/>
  <c r="C1014" i="1"/>
  <c r="D1014" i="1"/>
  <c r="E1014" i="1"/>
  <c r="A1015" i="1"/>
  <c r="B1015" i="1"/>
  <c r="C1015" i="1"/>
  <c r="D1015" i="1"/>
  <c r="E1015" i="1"/>
  <c r="A1016" i="1"/>
  <c r="B1016" i="1"/>
  <c r="C1016" i="1"/>
  <c r="D1016" i="1"/>
  <c r="E1016" i="1"/>
  <c r="A1017" i="1"/>
  <c r="B1017" i="1"/>
  <c r="C1017" i="1"/>
  <c r="D1017" i="1"/>
  <c r="E1017" i="1"/>
  <c r="A1018" i="1"/>
  <c r="B1018" i="1"/>
  <c r="C1018" i="1"/>
  <c r="D1018" i="1"/>
  <c r="E1018" i="1"/>
  <c r="A1019" i="1"/>
  <c r="B1019" i="1"/>
  <c r="C1019" i="1"/>
  <c r="D1019" i="1"/>
  <c r="E1019" i="1"/>
  <c r="A1020" i="1"/>
  <c r="B1020" i="1"/>
  <c r="C1020" i="1"/>
  <c r="D1020" i="1"/>
  <c r="E1020" i="1"/>
  <c r="A1021" i="1"/>
  <c r="B1021" i="1"/>
  <c r="C1021" i="1"/>
  <c r="D1021" i="1"/>
  <c r="E1021" i="1"/>
  <c r="A1022" i="1"/>
  <c r="B1022" i="1"/>
  <c r="C1022" i="1"/>
  <c r="D1022" i="1"/>
  <c r="E1022" i="1"/>
  <c r="A1023" i="1"/>
  <c r="B1023" i="1"/>
  <c r="C1023" i="1"/>
  <c r="D1023" i="1"/>
  <c r="E1023" i="1"/>
  <c r="A1024" i="1"/>
  <c r="B1024" i="1"/>
  <c r="C1024" i="1"/>
  <c r="D1024" i="1"/>
  <c r="E1024" i="1"/>
  <c r="A1025" i="1"/>
  <c r="B1025" i="1"/>
  <c r="C1025" i="1"/>
  <c r="D1025" i="1"/>
  <c r="E1025" i="1"/>
  <c r="A1026" i="1"/>
  <c r="B1026" i="1"/>
  <c r="C1026" i="1"/>
  <c r="D1026" i="1"/>
  <c r="E1026" i="1"/>
  <c r="A1027" i="1"/>
  <c r="B1027" i="1"/>
  <c r="C1027" i="1"/>
  <c r="D1027" i="1"/>
  <c r="E1027" i="1"/>
  <c r="A1028" i="1"/>
  <c r="B1028" i="1"/>
  <c r="C1028" i="1"/>
  <c r="D1028" i="1"/>
  <c r="E1028" i="1"/>
  <c r="A1029" i="1"/>
  <c r="B1029" i="1"/>
  <c r="C1029" i="1"/>
  <c r="D1029" i="1"/>
  <c r="E1029" i="1"/>
  <c r="A1030" i="1"/>
  <c r="B1030" i="1"/>
  <c r="C1030" i="1"/>
  <c r="D1030" i="1"/>
  <c r="E1030" i="1"/>
  <c r="A1031" i="1"/>
  <c r="B1031" i="1"/>
  <c r="C1031" i="1"/>
  <c r="D1031" i="1"/>
  <c r="E1031" i="1"/>
  <c r="A1032" i="1"/>
  <c r="B1032" i="1"/>
  <c r="C1032" i="1"/>
  <c r="D1032" i="1"/>
  <c r="E1032" i="1"/>
  <c r="A1033" i="1"/>
  <c r="B1033" i="1"/>
  <c r="C1033" i="1"/>
  <c r="D1033" i="1"/>
  <c r="E1033" i="1"/>
  <c r="A1034" i="1"/>
  <c r="B1034" i="1"/>
  <c r="C1034" i="1"/>
  <c r="D1034" i="1"/>
  <c r="E1034" i="1"/>
  <c r="A1035" i="1"/>
  <c r="B1035" i="1"/>
  <c r="C1035" i="1"/>
  <c r="D1035" i="1"/>
  <c r="E1035" i="1"/>
  <c r="A1036" i="1"/>
  <c r="B1036" i="1"/>
  <c r="C1036" i="1"/>
  <c r="D1036" i="1"/>
  <c r="E1036" i="1"/>
  <c r="A1037" i="1"/>
  <c r="B1037" i="1"/>
  <c r="C1037" i="1"/>
  <c r="D1037" i="1"/>
  <c r="E1037" i="1"/>
</calcChain>
</file>

<file path=xl/sharedStrings.xml><?xml version="1.0" encoding="utf-8"?>
<sst xmlns="http://schemas.openxmlformats.org/spreadsheetml/2006/main" count="6" uniqueCount="6">
  <si>
    <t>Nama</t>
  </si>
  <si>
    <t>MYKAD</t>
  </si>
  <si>
    <t>KodProgram</t>
  </si>
  <si>
    <t>Teori</t>
  </si>
  <si>
    <t>CatatanPA</t>
  </si>
  <si>
    <t>ISYATUN NABILA BINTI IDRIS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</si>
</sst>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7"/>
  <sheetViews>
    <sheetView tabSelected="1" topLeftCell="A25" workbookViewId="0">
      <selection activeCell="A7" sqref="A7"/>
    </sheetView>
  </sheetViews>
  <sheetFormatPr defaultRowHeight="14.5" x14ac:dyDescent="0.35"/>
  <cols>
    <col min="1" max="1" width="143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tr">
        <f>"021030140024"</f>
        <v>021030140024</v>
      </c>
      <c r="C2" t="str">
        <f t="shared" ref="C2:C65" si="0">"WTP"</f>
        <v>WTP</v>
      </c>
      <c r="D2" t="str">
        <f>"40"</f>
        <v>40</v>
      </c>
      <c r="E2" t="str">
        <f>""</f>
        <v/>
      </c>
    </row>
    <row r="3" spans="1:5" x14ac:dyDescent="0.35">
      <c r="A3" t="str">
        <f>"ABDUL AZIZ BIN A.GHANI"</f>
        <v>ABDUL AZIZ BIN A.GHANI</v>
      </c>
      <c r="B3" t="str">
        <f>"020521012233"</f>
        <v>020521012233</v>
      </c>
      <c r="C3" t="str">
        <f t="shared" si="0"/>
        <v>WTP</v>
      </c>
      <c r="D3" t="str">
        <f>"70"</f>
        <v>70</v>
      </c>
      <c r="E3" t="str">
        <f>""</f>
        <v/>
      </c>
    </row>
    <row r="4" spans="1:5" x14ac:dyDescent="0.35">
      <c r="A4" t="str">
        <f>"ABDUL HAFIZ BIN MATNOR"</f>
        <v>ABDUL HAFIZ BIN MATNOR</v>
      </c>
      <c r="B4" t="str">
        <f>"020725130653"</f>
        <v>020725130653</v>
      </c>
      <c r="C4" t="str">
        <f t="shared" si="0"/>
        <v>WTP</v>
      </c>
      <c r="D4" t="str">
        <f>"-1"</f>
        <v>-1</v>
      </c>
      <c r="E4" t="str">
        <f>"3"</f>
        <v>3</v>
      </c>
    </row>
    <row r="5" spans="1:5" x14ac:dyDescent="0.35">
      <c r="A5" t="str">
        <f>"ABDUL LATIF BIN AFRIZAL UMAR JAMIN"</f>
        <v>ABDUL LATIF BIN AFRIZAL UMAR JAMIN</v>
      </c>
      <c r="B5" t="str">
        <f>"020117101373"</f>
        <v>020117101373</v>
      </c>
      <c r="C5" t="str">
        <f t="shared" si="0"/>
        <v>WTP</v>
      </c>
      <c r="D5" t="str">
        <f>"55"</f>
        <v>55</v>
      </c>
      <c r="E5" t="str">
        <f>""</f>
        <v/>
      </c>
    </row>
    <row r="6" spans="1:5" x14ac:dyDescent="0.35">
      <c r="A6" t="str">
        <f>"ABDUL MUIN BIN ABDUL AZIZ"</f>
        <v>ABDUL MUIN BIN ABDUL AZIZ</v>
      </c>
      <c r="B6" t="str">
        <f>"021102110781"</f>
        <v>021102110781</v>
      </c>
      <c r="C6" t="str">
        <f t="shared" si="0"/>
        <v>WTP</v>
      </c>
      <c r="D6" t="str">
        <f>"58"</f>
        <v>58</v>
      </c>
      <c r="E6" t="str">
        <f>""</f>
        <v/>
      </c>
    </row>
    <row r="7" spans="1:5" x14ac:dyDescent="0.35">
      <c r="A7" t="str">
        <f>"ABDUL NUR IRFAN BIN MOHD SHUKRI"</f>
        <v>ABDUL NUR IRFAN BIN MOHD SHUKRI</v>
      </c>
      <c r="B7" t="str">
        <f>"020323040241"</f>
        <v>020323040241</v>
      </c>
      <c r="C7" t="str">
        <f t="shared" si="0"/>
        <v>WTP</v>
      </c>
      <c r="D7" t="str">
        <f>"06"</f>
        <v>06</v>
      </c>
      <c r="E7" t="str">
        <f>""</f>
        <v/>
      </c>
    </row>
    <row r="8" spans="1:5" x14ac:dyDescent="0.35">
      <c r="A8" t="str">
        <f>"ABDUL QAYUM BIN ROSDIN"</f>
        <v>ABDUL QAYUM BIN ROSDIN</v>
      </c>
      <c r="B8" t="str">
        <f>"020516100837"</f>
        <v>020516100837</v>
      </c>
      <c r="C8" t="str">
        <f t="shared" si="0"/>
        <v>WTP</v>
      </c>
      <c r="D8" t="str">
        <f>"32"</f>
        <v>32</v>
      </c>
      <c r="E8" t="str">
        <f>""</f>
        <v/>
      </c>
    </row>
    <row r="9" spans="1:5" x14ac:dyDescent="0.35">
      <c r="A9" t="str">
        <f>"ABDULLAH BIN ABDUL RAZAK"</f>
        <v>ABDULLAH BIN ABDUL RAZAK</v>
      </c>
      <c r="B9" t="str">
        <f>"021009030867"</f>
        <v>021009030867</v>
      </c>
      <c r="C9" t="str">
        <f t="shared" si="0"/>
        <v>WTP</v>
      </c>
      <c r="D9" t="str">
        <f>"23"</f>
        <v>23</v>
      </c>
      <c r="E9" t="str">
        <f>""</f>
        <v/>
      </c>
    </row>
    <row r="10" spans="1:5" x14ac:dyDescent="0.35">
      <c r="A10" t="str">
        <f>"ABDULLAH BIN SAHRUL"</f>
        <v>ABDULLAH BIN SAHRUL</v>
      </c>
      <c r="B10" t="str">
        <f>"020712121133"</f>
        <v>020712121133</v>
      </c>
      <c r="C10" t="str">
        <f t="shared" si="0"/>
        <v>WTP</v>
      </c>
      <c r="D10" t="str">
        <f>"51"</f>
        <v>51</v>
      </c>
      <c r="E10" t="str">
        <f>""</f>
        <v/>
      </c>
    </row>
    <row r="11" spans="1:5" x14ac:dyDescent="0.35">
      <c r="A11" t="str">
        <f>"ABINAASH A/L SENNAYAH"</f>
        <v>ABINAASH A/L SENNAYAH</v>
      </c>
      <c r="B11" t="str">
        <f>"020416040291"</f>
        <v>020416040291</v>
      </c>
      <c r="C11" t="str">
        <f t="shared" si="0"/>
        <v>WTP</v>
      </c>
      <c r="D11" t="str">
        <f>"17"</f>
        <v>17</v>
      </c>
      <c r="E11" t="str">
        <f>""</f>
        <v/>
      </c>
    </row>
    <row r="12" spans="1:5" x14ac:dyDescent="0.35">
      <c r="A12" t="str">
        <f>"ABRIEL ANDREW"</f>
        <v>ABRIEL ANDREW</v>
      </c>
      <c r="B12" t="str">
        <f>"020523120633"</f>
        <v>020523120633</v>
      </c>
      <c r="C12" t="str">
        <f t="shared" si="0"/>
        <v>WTP</v>
      </c>
      <c r="D12" t="str">
        <f>"58"</f>
        <v>58</v>
      </c>
      <c r="E12" t="str">
        <f>""</f>
        <v/>
      </c>
    </row>
    <row r="13" spans="1:5" x14ac:dyDescent="0.35">
      <c r="A13" t="str">
        <f>"ACHILLEVS WHYKER ANAK SEMIK"</f>
        <v>ACHILLEVS WHYKER ANAK SEMIK</v>
      </c>
      <c r="B13" t="str">
        <f>"020618130711"</f>
        <v>020618130711</v>
      </c>
      <c r="C13" t="str">
        <f t="shared" si="0"/>
        <v>WTP</v>
      </c>
      <c r="D13" t="str">
        <f>"35"</f>
        <v>35</v>
      </c>
      <c r="E13" t="str">
        <f>""</f>
        <v/>
      </c>
    </row>
    <row r="14" spans="1:5" x14ac:dyDescent="0.35">
      <c r="A14" t="str">
        <f>"ACLAND SULLAH ANAK ALEXANDER  REIGNTAP"</f>
        <v>ACLAND SULLAH ANAK ALEXANDER  REIGNTAP</v>
      </c>
      <c r="B14" t="str">
        <f>"020809131602"</f>
        <v>020809131602</v>
      </c>
      <c r="C14" t="str">
        <f t="shared" si="0"/>
        <v>WTP</v>
      </c>
      <c r="D14" t="str">
        <f>"58"</f>
        <v>58</v>
      </c>
      <c r="E14" t="str">
        <f>""</f>
        <v/>
      </c>
    </row>
    <row r="15" spans="1:5" x14ac:dyDescent="0.35">
      <c r="A15" t="str">
        <f>"ADAM DANIEL BIN ADNAN"</f>
        <v>ADAM DANIEL BIN ADNAN</v>
      </c>
      <c r="B15" t="str">
        <f>"020218110543"</f>
        <v>020218110543</v>
      </c>
      <c r="C15" t="str">
        <f t="shared" si="0"/>
        <v>WTP</v>
      </c>
      <c r="D15" t="str">
        <f>"11"</f>
        <v>11</v>
      </c>
      <c r="E15" t="str">
        <f>""</f>
        <v/>
      </c>
    </row>
    <row r="16" spans="1:5" x14ac:dyDescent="0.35">
      <c r="A16" t="str">
        <f>"ADAM DANIEL BIN AZMAN"</f>
        <v>ADAM DANIEL BIN AZMAN</v>
      </c>
      <c r="B16" t="str">
        <f>"020117110691"</f>
        <v>020117110691</v>
      </c>
      <c r="C16" t="str">
        <f t="shared" si="0"/>
        <v>WTP</v>
      </c>
      <c r="D16" t="str">
        <f>"19"</f>
        <v>19</v>
      </c>
      <c r="E16" t="str">
        <f>""</f>
        <v/>
      </c>
    </row>
    <row r="17" spans="1:5" x14ac:dyDescent="0.35">
      <c r="A17" t="str">
        <f>"ADCHANOND A/L EDAP"</f>
        <v>ADCHANOND A/L EDAP</v>
      </c>
      <c r="B17" t="str">
        <f>"020130020033"</f>
        <v>020130020033</v>
      </c>
      <c r="C17" t="str">
        <f t="shared" si="0"/>
        <v>WTP</v>
      </c>
      <c r="D17" t="str">
        <f>"83"</f>
        <v>83</v>
      </c>
      <c r="E17" t="str">
        <f>""</f>
        <v/>
      </c>
    </row>
    <row r="18" spans="1:5" x14ac:dyDescent="0.35">
      <c r="A18" t="str">
        <f>"ADILAH IZZAH BINTI ADAM"</f>
        <v>ADILAH IZZAH BINTI ADAM</v>
      </c>
      <c r="B18" t="str">
        <f>"020601080850"</f>
        <v>020601080850</v>
      </c>
      <c r="C18" t="str">
        <f t="shared" si="0"/>
        <v>WTP</v>
      </c>
      <c r="D18" t="str">
        <f>"25"</f>
        <v>25</v>
      </c>
      <c r="E18" t="str">
        <f>""</f>
        <v/>
      </c>
    </row>
    <row r="19" spans="1:5" x14ac:dyDescent="0.35">
      <c r="A19" t="str">
        <f>"AFFER JOYS SHEANNY JINUS"</f>
        <v>AFFER JOYS SHEANNY JINUS</v>
      </c>
      <c r="B19" t="str">
        <f>"021112122014"</f>
        <v>021112122014</v>
      </c>
      <c r="C19" t="str">
        <f t="shared" si="0"/>
        <v>WTP</v>
      </c>
      <c r="D19" t="str">
        <f>"43"</f>
        <v>43</v>
      </c>
      <c r="E19" t="str">
        <f>""</f>
        <v/>
      </c>
    </row>
    <row r="20" spans="1:5" x14ac:dyDescent="0.35">
      <c r="A20" t="str">
        <f>"AFFIQ DANISH BIN AFFENDI"</f>
        <v>AFFIQ DANISH BIN AFFENDI</v>
      </c>
      <c r="B20" t="str">
        <f>"020328081085"</f>
        <v>020328081085</v>
      </c>
      <c r="C20" t="str">
        <f t="shared" si="0"/>
        <v>WTP</v>
      </c>
      <c r="D20" t="str">
        <f>"49"</f>
        <v>49</v>
      </c>
      <c r="E20" t="str">
        <f>""</f>
        <v/>
      </c>
    </row>
    <row r="21" spans="1:5" x14ac:dyDescent="0.35">
      <c r="A21" t="str">
        <f>"AFIF SYAHMI BIN AZHAR"</f>
        <v>AFIF SYAHMI BIN AZHAR</v>
      </c>
      <c r="B21" t="str">
        <f>"020630011045"</f>
        <v>020630011045</v>
      </c>
      <c r="C21" t="str">
        <f t="shared" si="0"/>
        <v>WTP</v>
      </c>
      <c r="D21" t="str">
        <f>"26"</f>
        <v>26</v>
      </c>
      <c r="E21" t="str">
        <f>""</f>
        <v/>
      </c>
    </row>
    <row r="22" spans="1:5" x14ac:dyDescent="0.35">
      <c r="A22" t="str">
        <f>"AFIQ ZULKARNAEN BIN KHAIRUL AFERO"</f>
        <v>AFIQ ZULKARNAEN BIN KHAIRUL AFERO</v>
      </c>
      <c r="B22" t="str">
        <f>"020206100719"</f>
        <v>020206100719</v>
      </c>
      <c r="C22" t="str">
        <f t="shared" si="0"/>
        <v>WTP</v>
      </c>
      <c r="D22" t="str">
        <f>"40"</f>
        <v>40</v>
      </c>
      <c r="E22" t="str">
        <f>""</f>
        <v/>
      </c>
    </row>
    <row r="23" spans="1:5" x14ac:dyDescent="0.35">
      <c r="A23" t="str">
        <f>"AHMAD AFIQ TAQIUDDIN BIN ABD JALIL"</f>
        <v>AHMAD AFIQ TAQIUDDIN BIN ABD JALIL</v>
      </c>
      <c r="B23" t="str">
        <f>"020523110187"</f>
        <v>020523110187</v>
      </c>
      <c r="C23" t="str">
        <f t="shared" si="0"/>
        <v>WTP</v>
      </c>
      <c r="D23" t="str">
        <f>"50"</f>
        <v>50</v>
      </c>
      <c r="E23" t="str">
        <f>""</f>
        <v/>
      </c>
    </row>
    <row r="24" spans="1:5" x14ac:dyDescent="0.35">
      <c r="A24" t="str">
        <f>"AHMAD AMIN QUSYAIRI BIN JAMALUDIN"</f>
        <v>AHMAD AMIN QUSYAIRI BIN JAMALUDIN</v>
      </c>
      <c r="B24" t="str">
        <f>"020402011713"</f>
        <v>020402011713</v>
      </c>
      <c r="C24" t="str">
        <f t="shared" si="0"/>
        <v>WTP</v>
      </c>
      <c r="D24" t="str">
        <f>"23"</f>
        <v>23</v>
      </c>
      <c r="E24" t="str">
        <f>""</f>
        <v/>
      </c>
    </row>
    <row r="25" spans="1:5" x14ac:dyDescent="0.35">
      <c r="A25" t="str">
        <f>"AHMAD ARIFUDDIN BIN MD DZIN"</f>
        <v>AHMAD ARIFUDDIN BIN MD DZIN</v>
      </c>
      <c r="B25" t="str">
        <f>"020830060263"</f>
        <v>020830060263</v>
      </c>
      <c r="C25" t="str">
        <f t="shared" si="0"/>
        <v>WTP</v>
      </c>
      <c r="D25" t="str">
        <f>"46"</f>
        <v>46</v>
      </c>
      <c r="E25" t="str">
        <f>""</f>
        <v/>
      </c>
    </row>
    <row r="26" spans="1:5" x14ac:dyDescent="0.35">
      <c r="A26" t="str">
        <f>"AHMAD ASYRAAF BIN BORHAN"</f>
        <v>AHMAD ASYRAAF BIN BORHAN</v>
      </c>
      <c r="B26" t="str">
        <f>"020107040175"</f>
        <v>020107040175</v>
      </c>
      <c r="C26" t="str">
        <f t="shared" si="0"/>
        <v>WTP</v>
      </c>
      <c r="D26" t="str">
        <f>"43"</f>
        <v>43</v>
      </c>
      <c r="E26" t="str">
        <f>""</f>
        <v/>
      </c>
    </row>
    <row r="27" spans="1:5" x14ac:dyDescent="0.35">
      <c r="A27" t="str">
        <f>"AHMAD AZLI BIN ZURAINI"</f>
        <v>AHMAD AZLI BIN ZURAINI</v>
      </c>
      <c r="B27" t="str">
        <f>"020903100749"</f>
        <v>020903100749</v>
      </c>
      <c r="C27" t="str">
        <f t="shared" si="0"/>
        <v>WTP</v>
      </c>
      <c r="D27" t="str">
        <f>"30"</f>
        <v>30</v>
      </c>
      <c r="E27" t="str">
        <f>""</f>
        <v/>
      </c>
    </row>
    <row r="28" spans="1:5" x14ac:dyDescent="0.35">
      <c r="A28" t="str">
        <f>"AHMAD DANIAL ASYRAF BIN AHMAD SHAZLI"</f>
        <v>AHMAD DANIAL ASYRAF BIN AHMAD SHAZLI</v>
      </c>
      <c r="B28" t="str">
        <f>"020402010147"</f>
        <v>020402010147</v>
      </c>
      <c r="C28" t="str">
        <f t="shared" si="0"/>
        <v>WTP</v>
      </c>
      <c r="D28" t="str">
        <f>"30"</f>
        <v>30</v>
      </c>
      <c r="E28" t="str">
        <f>""</f>
        <v/>
      </c>
    </row>
    <row r="29" spans="1:5" x14ac:dyDescent="0.35">
      <c r="A29" t="str">
        <f>"AHMAD DANIAL HAIKAL BIN SHAMSUDDIN"</f>
        <v>AHMAD DANIAL HAIKAL BIN SHAMSUDDIN</v>
      </c>
      <c r="B29" t="str">
        <f>"020519060113"</f>
        <v>020519060113</v>
      </c>
      <c r="C29" t="str">
        <f t="shared" si="0"/>
        <v>WTP</v>
      </c>
      <c r="D29" t="str">
        <f>"33"</f>
        <v>33</v>
      </c>
      <c r="E29" t="str">
        <f>""</f>
        <v/>
      </c>
    </row>
    <row r="30" spans="1:5" x14ac:dyDescent="0.35">
      <c r="A30" t="str">
        <f>"AHMAD DANIEL HAIQAL BIN ROZEREY"</f>
        <v>AHMAD DANIEL HAIQAL BIN ROZEREY</v>
      </c>
      <c r="B30" t="str">
        <f>"021203050087"</f>
        <v>021203050087</v>
      </c>
      <c r="C30" t="str">
        <f t="shared" si="0"/>
        <v>WTP</v>
      </c>
      <c r="D30" t="str">
        <f>"19"</f>
        <v>19</v>
      </c>
      <c r="E30" t="str">
        <f>""</f>
        <v/>
      </c>
    </row>
    <row r="31" spans="1:5" x14ac:dyDescent="0.35">
      <c r="A31" t="str">
        <f>"AHMAD FARIS IRFAN BIN MOHD ANWAR"</f>
        <v>AHMAD FARIS IRFAN BIN MOHD ANWAR</v>
      </c>
      <c r="B31" t="str">
        <f>"020306110279"</f>
        <v>020306110279</v>
      </c>
      <c r="C31" t="str">
        <f t="shared" si="0"/>
        <v>WTP</v>
      </c>
      <c r="D31" t="str">
        <f>"27"</f>
        <v>27</v>
      </c>
      <c r="E31" t="str">
        <f>""</f>
        <v/>
      </c>
    </row>
    <row r="32" spans="1:5" x14ac:dyDescent="0.35">
      <c r="A32" t="str">
        <f>"AHMAD FIRDAUS BIN MY YUSOFF"</f>
        <v>AHMAD FIRDAUS BIN MY YUSOFF</v>
      </c>
      <c r="B32" t="str">
        <f>"021110030933"</f>
        <v>021110030933</v>
      </c>
      <c r="C32" t="str">
        <f t="shared" si="0"/>
        <v>WTP</v>
      </c>
      <c r="D32" t="str">
        <f>"39"</f>
        <v>39</v>
      </c>
      <c r="E32" t="str">
        <f>""</f>
        <v/>
      </c>
    </row>
    <row r="33" spans="1:5" x14ac:dyDescent="0.35">
      <c r="A33" t="str">
        <f>"AHMAD IQBAL BIN MOHAMED ZAHELAN "</f>
        <v xml:space="preserve">AHMAD IQBAL BIN MOHAMED ZAHELAN </v>
      </c>
      <c r="B33" t="str">
        <f>"021018060267"</f>
        <v>021018060267</v>
      </c>
      <c r="C33" t="str">
        <f t="shared" si="0"/>
        <v>WTP</v>
      </c>
      <c r="D33" t="str">
        <f>"49"</f>
        <v>49</v>
      </c>
      <c r="E33" t="str">
        <f>""</f>
        <v/>
      </c>
    </row>
    <row r="34" spans="1:5" x14ac:dyDescent="0.35">
      <c r="A34" t="str">
        <f>"AHMAD NAIM NASRULLAH BIN MOHD AZMI"</f>
        <v>AHMAD NAIM NASRULLAH BIN MOHD AZMI</v>
      </c>
      <c r="B34" t="str">
        <f>"020119110193"</f>
        <v>020119110193</v>
      </c>
      <c r="C34" t="str">
        <f t="shared" si="0"/>
        <v>WTP</v>
      </c>
      <c r="D34" t="str">
        <f>"44"</f>
        <v>44</v>
      </c>
      <c r="E34" t="str">
        <f>""</f>
        <v/>
      </c>
    </row>
    <row r="35" spans="1:5" x14ac:dyDescent="0.35">
      <c r="A35" t="str">
        <f>"AHMAD NASHARUDDIN BIN AJALLAJI"</f>
        <v>AHMAD NASHARUDDIN BIN AJALLAJI</v>
      </c>
      <c r="B35" t="str">
        <f>"020406120183"</f>
        <v>020406120183</v>
      </c>
      <c r="C35" t="str">
        <f t="shared" si="0"/>
        <v>WTP</v>
      </c>
      <c r="D35" t="str">
        <f>"55"</f>
        <v>55</v>
      </c>
      <c r="E35" t="str">
        <f>""</f>
        <v/>
      </c>
    </row>
    <row r="36" spans="1:5" x14ac:dyDescent="0.35">
      <c r="A36" t="str">
        <f>"AHMAD SAFWAN BIN SHAMSUDIN"</f>
        <v>AHMAD SAFWAN BIN SHAMSUDIN</v>
      </c>
      <c r="B36" t="str">
        <f>"021003060467"</f>
        <v>021003060467</v>
      </c>
      <c r="C36" t="str">
        <f t="shared" si="0"/>
        <v>WTP</v>
      </c>
      <c r="D36" t="str">
        <f>"25"</f>
        <v>25</v>
      </c>
      <c r="E36" t="str">
        <f>""</f>
        <v/>
      </c>
    </row>
    <row r="37" spans="1:5" x14ac:dyDescent="0.35">
      <c r="A37" t="str">
        <f>"AHMAD SHAFIE NAJMI BIN MOHD SHAHRUL NIZAM"</f>
        <v>AHMAD SHAFIE NAJMI BIN MOHD SHAHRUL NIZAM</v>
      </c>
      <c r="B37" t="str">
        <f>"020108040089"</f>
        <v>020108040089</v>
      </c>
      <c r="C37" t="str">
        <f t="shared" si="0"/>
        <v>WTP</v>
      </c>
      <c r="D37" t="str">
        <f>"33"</f>
        <v>33</v>
      </c>
      <c r="E37" t="str">
        <f>""</f>
        <v/>
      </c>
    </row>
    <row r="38" spans="1:5" x14ac:dyDescent="0.35">
      <c r="A38" t="str">
        <f>"AHMAD TIRMIDZI BIN SOFIAN"</f>
        <v>AHMAD TIRMIDZI BIN SOFIAN</v>
      </c>
      <c r="B38" t="str">
        <f>"020325121475"</f>
        <v>020325121475</v>
      </c>
      <c r="C38" t="str">
        <f t="shared" si="0"/>
        <v>WTP</v>
      </c>
      <c r="D38" t="str">
        <f>"40"</f>
        <v>40</v>
      </c>
      <c r="E38" t="str">
        <f>""</f>
        <v/>
      </c>
    </row>
    <row r="39" spans="1:5" x14ac:dyDescent="0.35">
      <c r="A39" t="str">
        <f>"AHMAD UWAIS DANIAL BIN NOR ZAINI"</f>
        <v>AHMAD UWAIS DANIAL BIN NOR ZAINI</v>
      </c>
      <c r="B39" t="str">
        <f>"020617160097"</f>
        <v>020617160097</v>
      </c>
      <c r="C39" t="str">
        <f t="shared" si="0"/>
        <v>WTP</v>
      </c>
      <c r="D39" t="str">
        <f>"48"</f>
        <v>48</v>
      </c>
      <c r="E39" t="str">
        <f>""</f>
        <v/>
      </c>
    </row>
    <row r="40" spans="1:5" x14ac:dyDescent="0.35">
      <c r="A40" t="str">
        <f>"AHMAD YASIR BIN DATU KADIR"</f>
        <v>AHMAD YASIR BIN DATU KADIR</v>
      </c>
      <c r="B40" t="str">
        <f>"020403120137"</f>
        <v>020403120137</v>
      </c>
      <c r="C40" t="str">
        <f t="shared" si="0"/>
        <v>WTP</v>
      </c>
      <c r="D40" t="str">
        <f>"47"</f>
        <v>47</v>
      </c>
      <c r="E40" t="str">
        <f>""</f>
        <v/>
      </c>
    </row>
    <row r="41" spans="1:5" x14ac:dyDescent="0.35">
      <c r="A41" t="str">
        <f>"AHMAD ZAKWAN BIN AHMAD KAMILLUDDIN"</f>
        <v>AHMAD ZAKWAN BIN AHMAD KAMILLUDDIN</v>
      </c>
      <c r="B41" t="str">
        <f>"020926020311"</f>
        <v>020926020311</v>
      </c>
      <c r="C41" t="str">
        <f t="shared" si="0"/>
        <v>WTP</v>
      </c>
      <c r="D41" t="str">
        <f>"63"</f>
        <v>63</v>
      </c>
      <c r="E41" t="str">
        <f>""</f>
        <v/>
      </c>
    </row>
    <row r="42" spans="1:5" x14ac:dyDescent="0.35">
      <c r="A42" t="str">
        <f>"AIDIL IQHWAN MUKHRI BIN SAIDIN"</f>
        <v>AIDIL IQHWAN MUKHRI BIN SAIDIN</v>
      </c>
      <c r="B42" t="str">
        <f>"020110081277"</f>
        <v>020110081277</v>
      </c>
      <c r="C42" t="str">
        <f t="shared" si="0"/>
        <v>WTP</v>
      </c>
      <c r="D42" t="str">
        <f>"62"</f>
        <v>62</v>
      </c>
      <c r="E42" t="str">
        <f>""</f>
        <v/>
      </c>
    </row>
    <row r="43" spans="1:5" x14ac:dyDescent="0.35">
      <c r="A43" t="str">
        <f>"AIMADUDDIN BIN JUHARI"</f>
        <v>AIMADUDDIN BIN JUHARI</v>
      </c>
      <c r="B43" t="str">
        <f>"020914010757"</f>
        <v>020914010757</v>
      </c>
      <c r="C43" t="str">
        <f t="shared" si="0"/>
        <v>WTP</v>
      </c>
      <c r="D43" t="str">
        <f>"62"</f>
        <v>62</v>
      </c>
      <c r="E43" t="str">
        <f>""</f>
        <v/>
      </c>
    </row>
    <row r="44" spans="1:5" x14ac:dyDescent="0.35">
      <c r="A44" t="str">
        <f>"AIMAN AHMAD BIN ABDUL RAFI'"</f>
        <v>AIMAN AHMAD BIN ABDUL RAFI'</v>
      </c>
      <c r="B44" t="str">
        <f>"021204090099"</f>
        <v>021204090099</v>
      </c>
      <c r="C44" t="str">
        <f t="shared" si="0"/>
        <v>WTP</v>
      </c>
      <c r="D44" t="str">
        <f>"20"</f>
        <v>20</v>
      </c>
      <c r="E44" t="str">
        <f>""</f>
        <v/>
      </c>
    </row>
    <row r="45" spans="1:5" x14ac:dyDescent="0.35">
      <c r="A45" t="str">
        <f>"AIMAN DANIAL BIN MAHATHIR"</f>
        <v>AIMAN DANIAL BIN MAHATHIR</v>
      </c>
      <c r="B45" t="str">
        <f>"020429110439"</f>
        <v>020429110439</v>
      </c>
      <c r="C45" t="str">
        <f t="shared" si="0"/>
        <v>WTP</v>
      </c>
      <c r="D45" t="str">
        <f>"-1"</f>
        <v>-1</v>
      </c>
      <c r="E45" t="str">
        <f>"3"</f>
        <v>3</v>
      </c>
    </row>
    <row r="46" spans="1:5" x14ac:dyDescent="0.35">
      <c r="A46" t="str">
        <f>"AIMAN FIRDHAUS BIN AZMAN"</f>
        <v>AIMAN FIRDHAUS BIN AZMAN</v>
      </c>
      <c r="B46" t="str">
        <f>"021016050479"</f>
        <v>021016050479</v>
      </c>
      <c r="C46" t="str">
        <f t="shared" si="0"/>
        <v>WTP</v>
      </c>
      <c r="D46" t="str">
        <f>"57"</f>
        <v>57</v>
      </c>
      <c r="E46" t="str">
        <f>""</f>
        <v/>
      </c>
    </row>
    <row r="47" spans="1:5" x14ac:dyDescent="0.35">
      <c r="A47" t="str">
        <f>"AIMAN HAFIZZUDDIN BIN AHMED NASIR"</f>
        <v>AIMAN HAFIZZUDDIN BIN AHMED NASIR</v>
      </c>
      <c r="B47" t="str">
        <f>"020608080503"</f>
        <v>020608080503</v>
      </c>
      <c r="C47" t="str">
        <f t="shared" si="0"/>
        <v>WTP</v>
      </c>
      <c r="D47" t="str">
        <f>"40"</f>
        <v>40</v>
      </c>
      <c r="E47" t="str">
        <f>""</f>
        <v/>
      </c>
    </row>
    <row r="48" spans="1:5" x14ac:dyDescent="0.35">
      <c r="A48" t="str">
        <f>"AIMAN HAIQAL BIN ABD KHALID"</f>
        <v>AIMAN HAIQAL BIN ABD KHALID</v>
      </c>
      <c r="B48" t="str">
        <f>"020508141305"</f>
        <v>020508141305</v>
      </c>
      <c r="C48" t="str">
        <f t="shared" si="0"/>
        <v>WTP</v>
      </c>
      <c r="D48" t="str">
        <f>"44"</f>
        <v>44</v>
      </c>
      <c r="E48" t="str">
        <f>""</f>
        <v/>
      </c>
    </row>
    <row r="49" spans="1:5" x14ac:dyDescent="0.35">
      <c r="A49" t="str">
        <f>"AIMAN HAZWAN BIN SYAIFUL NIZAM"</f>
        <v>AIMAN HAZWAN BIN SYAIFUL NIZAM</v>
      </c>
      <c r="B49" t="str">
        <f>"020327140389"</f>
        <v>020327140389</v>
      </c>
      <c r="C49" t="str">
        <f t="shared" si="0"/>
        <v>WTP</v>
      </c>
      <c r="D49" t="str">
        <f>"68"</f>
        <v>68</v>
      </c>
      <c r="E49" t="str">
        <f>""</f>
        <v/>
      </c>
    </row>
    <row r="50" spans="1:5" x14ac:dyDescent="0.35">
      <c r="A50" t="str">
        <f>"AINA SAFIAH BINTI SERUJI"</f>
        <v>AINA SAFIAH BINTI SERUJI</v>
      </c>
      <c r="B50" t="str">
        <f>"020404060092"</f>
        <v>020404060092</v>
      </c>
      <c r="C50" t="str">
        <f t="shared" si="0"/>
        <v>WTP</v>
      </c>
      <c r="D50" t="str">
        <f>"-1"</f>
        <v>-1</v>
      </c>
      <c r="E50" t="str">
        <f>"3"</f>
        <v>3</v>
      </c>
    </row>
    <row r="51" spans="1:5" x14ac:dyDescent="0.35">
      <c r="A51" t="str">
        <f>"AINAA SYAZWANI BINTI ANUAR"</f>
        <v>AINAA SYAZWANI BINTI ANUAR</v>
      </c>
      <c r="B51" t="str">
        <f>"020326020836"</f>
        <v>020326020836</v>
      </c>
      <c r="C51" t="str">
        <f t="shared" si="0"/>
        <v>WTP</v>
      </c>
      <c r="D51" t="str">
        <f>"48"</f>
        <v>48</v>
      </c>
      <c r="E51" t="str">
        <f>""</f>
        <v/>
      </c>
    </row>
    <row r="52" spans="1:5" x14ac:dyDescent="0.35">
      <c r="A52" t="str">
        <f>"AINNUR SARAH BINTI SAHARUDDIN"</f>
        <v>AINNUR SARAH BINTI SAHARUDDIN</v>
      </c>
      <c r="B52" t="str">
        <f>"020405140238"</f>
        <v>020405140238</v>
      </c>
      <c r="C52" t="str">
        <f t="shared" si="0"/>
        <v>WTP</v>
      </c>
      <c r="D52" t="str">
        <f>"76"</f>
        <v>76</v>
      </c>
      <c r="E52" t="str">
        <f>""</f>
        <v/>
      </c>
    </row>
    <row r="53" spans="1:5" x14ac:dyDescent="0.35">
      <c r="A53" t="str">
        <f>"AIZMAN DANIEL NAQUIDDIN BIN NOR AZMAN"</f>
        <v>AIZMAN DANIEL NAQUIDDIN BIN NOR AZMAN</v>
      </c>
      <c r="B53" t="str">
        <f>"020227141173"</f>
        <v>020227141173</v>
      </c>
      <c r="C53" t="str">
        <f t="shared" si="0"/>
        <v>WTP</v>
      </c>
      <c r="D53" t="str">
        <f>"70"</f>
        <v>70</v>
      </c>
      <c r="E53" t="str">
        <f>""</f>
        <v/>
      </c>
    </row>
    <row r="54" spans="1:5" x14ac:dyDescent="0.35">
      <c r="A54" t="str">
        <f>"AIZZAT HAKIM BIN HAIRUL MAKMUR"</f>
        <v>AIZZAT HAKIM BIN HAIRUL MAKMUR</v>
      </c>
      <c r="B54" t="str">
        <f>"021016100667"</f>
        <v>021016100667</v>
      </c>
      <c r="C54" t="str">
        <f t="shared" si="0"/>
        <v>WTP</v>
      </c>
      <c r="D54" t="str">
        <f>"29"</f>
        <v>29</v>
      </c>
      <c r="E54" t="str">
        <f>""</f>
        <v/>
      </c>
    </row>
    <row r="55" spans="1:5" x14ac:dyDescent="0.35">
      <c r="A55" t="str">
        <f>"AKALISYA BINTI SOPIAN @ MOHD SOPIAN"</f>
        <v>AKALISYA BINTI SOPIAN @ MOHD SOPIAN</v>
      </c>
      <c r="B55" t="str">
        <f>"020423100352"</f>
        <v>020423100352</v>
      </c>
      <c r="C55" t="str">
        <f t="shared" si="0"/>
        <v>WTP</v>
      </c>
      <c r="D55" t="str">
        <f>"56"</f>
        <v>56</v>
      </c>
      <c r="E55" t="str">
        <f>""</f>
        <v/>
      </c>
    </row>
    <row r="56" spans="1:5" x14ac:dyDescent="0.35">
      <c r="A56" t="str">
        <f>"AKHMAL RAZIQ "</f>
        <v xml:space="preserve">AKHMAL RAZIQ </v>
      </c>
      <c r="B56" t="str">
        <f>"020227011483"</f>
        <v>020227011483</v>
      </c>
      <c r="C56" t="str">
        <f t="shared" si="0"/>
        <v>WTP</v>
      </c>
      <c r="D56" t="str">
        <f>"56"</f>
        <v>56</v>
      </c>
      <c r="E56" t="str">
        <f>""</f>
        <v/>
      </c>
    </row>
    <row r="57" spans="1:5" x14ac:dyDescent="0.35">
      <c r="A57" t="str">
        <f>"AKMAL AISY BIN AHMAD"</f>
        <v>AKMAL AISY BIN AHMAD</v>
      </c>
      <c r="B57" t="str">
        <f>"020214040461"</f>
        <v>020214040461</v>
      </c>
      <c r="C57" t="str">
        <f t="shared" si="0"/>
        <v>WTP</v>
      </c>
      <c r="D57" t="str">
        <f>"-1"</f>
        <v>-1</v>
      </c>
      <c r="E57" t="str">
        <f>"3"</f>
        <v>3</v>
      </c>
    </row>
    <row r="58" spans="1:5" x14ac:dyDescent="0.35">
      <c r="A58" t="str">
        <f>"AKMAL REEZA BIN KHAIRUL NIZAM"</f>
        <v>AKMAL REEZA BIN KHAIRUL NIZAM</v>
      </c>
      <c r="B58" t="str">
        <f>"020211100393"</f>
        <v>020211100393</v>
      </c>
      <c r="C58" t="str">
        <f t="shared" si="0"/>
        <v>WTP</v>
      </c>
      <c r="D58" t="str">
        <f>"55"</f>
        <v>55</v>
      </c>
      <c r="E58" t="str">
        <f>""</f>
        <v/>
      </c>
    </row>
    <row r="59" spans="1:5" x14ac:dyDescent="0.35">
      <c r="A59" t="str">
        <f>"AKMARUL ANAS BIN ZAINAL"</f>
        <v>AKMARUL ANAS BIN ZAINAL</v>
      </c>
      <c r="B59" t="str">
        <f>"020125011423"</f>
        <v>020125011423</v>
      </c>
      <c r="C59" t="str">
        <f t="shared" si="0"/>
        <v>WTP</v>
      </c>
      <c r="D59" t="str">
        <f>"42"</f>
        <v>42</v>
      </c>
      <c r="E59" t="str">
        <f>""</f>
        <v/>
      </c>
    </row>
    <row r="60" spans="1:5" x14ac:dyDescent="0.35">
      <c r="A60" t="str">
        <f>"ALESYAH BINTI ASA"</f>
        <v>ALESYAH BINTI ASA</v>
      </c>
      <c r="B60" t="str">
        <f>"020113120366"</f>
        <v>020113120366</v>
      </c>
      <c r="C60" t="str">
        <f t="shared" si="0"/>
        <v>WTP</v>
      </c>
      <c r="D60" t="str">
        <f>"58"</f>
        <v>58</v>
      </c>
      <c r="E60" t="str">
        <f>""</f>
        <v/>
      </c>
    </row>
    <row r="61" spans="1:5" x14ac:dyDescent="0.35">
      <c r="A61" t="str">
        <f>"ALI IMRAN BIN RUZI"</f>
        <v>ALI IMRAN BIN RUZI</v>
      </c>
      <c r="B61" t="str">
        <f>"020629160051"</f>
        <v>020629160051</v>
      </c>
      <c r="C61" t="str">
        <f t="shared" si="0"/>
        <v>WTP</v>
      </c>
      <c r="D61" t="str">
        <f>"66"</f>
        <v>66</v>
      </c>
      <c r="E61" t="str">
        <f>""</f>
        <v/>
      </c>
    </row>
    <row r="62" spans="1:5" x14ac:dyDescent="0.35">
      <c r="A62" t="str">
        <f>"ALIF FIRDAUS BIN ABD AZIZ"</f>
        <v>ALIF FIRDAUS BIN ABD AZIZ</v>
      </c>
      <c r="B62" t="str">
        <f>"020919010203"</f>
        <v>020919010203</v>
      </c>
      <c r="C62" t="str">
        <f t="shared" si="0"/>
        <v>WTP</v>
      </c>
      <c r="D62" t="str">
        <f>"47"</f>
        <v>47</v>
      </c>
      <c r="E62" t="str">
        <f>""</f>
        <v/>
      </c>
    </row>
    <row r="63" spans="1:5" x14ac:dyDescent="0.35">
      <c r="A63" t="str">
        <f>"ALISA MISSELLINA BINTI JA'AFFARUDDIN"</f>
        <v>ALISA MISSELLINA BINTI JA'AFFARUDDIN</v>
      </c>
      <c r="B63" t="str">
        <f>"020808140582"</f>
        <v>020808140582</v>
      </c>
      <c r="C63" t="str">
        <f t="shared" si="0"/>
        <v>WTP</v>
      </c>
      <c r="D63" t="str">
        <f>"-1"</f>
        <v>-1</v>
      </c>
      <c r="E63" t="str">
        <f>"3"</f>
        <v>3</v>
      </c>
    </row>
    <row r="64" spans="1:5" x14ac:dyDescent="0.35">
      <c r="A64" t="str">
        <f>"ALJOHARY BIN AZIMAN"</f>
        <v>ALJOHARY BIN AZIMAN</v>
      </c>
      <c r="B64" t="str">
        <f>"020712040501"</f>
        <v>020712040501</v>
      </c>
      <c r="C64" t="str">
        <f t="shared" si="0"/>
        <v>WTP</v>
      </c>
      <c r="D64" t="str">
        <f>"43"</f>
        <v>43</v>
      </c>
      <c r="E64" t="str">
        <f>""</f>
        <v/>
      </c>
    </row>
    <row r="65" spans="1:5" x14ac:dyDescent="0.35">
      <c r="A65" t="str">
        <f>"ALLEXTER KAIMBU"</f>
        <v>ALLEXTER KAIMBU</v>
      </c>
      <c r="B65" t="str">
        <f>"020314120741"</f>
        <v>020314120741</v>
      </c>
      <c r="C65" t="str">
        <f t="shared" si="0"/>
        <v>WTP</v>
      </c>
      <c r="D65" t="str">
        <f>"61"</f>
        <v>61</v>
      </c>
      <c r="E65" t="str">
        <f>""</f>
        <v/>
      </c>
    </row>
    <row r="66" spans="1:5" x14ac:dyDescent="0.35">
      <c r="A66" t="str">
        <f>"ALYSHA SYUHADA BINTI ALIAS"</f>
        <v>ALYSHA SYUHADA BINTI ALIAS</v>
      </c>
      <c r="B66" t="str">
        <f>"021111060480"</f>
        <v>021111060480</v>
      </c>
      <c r="C66" t="str">
        <f t="shared" ref="C66:C129" si="1">"WTP"</f>
        <v>WTP</v>
      </c>
      <c r="D66" t="str">
        <f>"63"</f>
        <v>63</v>
      </c>
      <c r="E66" t="str">
        <f>""</f>
        <v/>
      </c>
    </row>
    <row r="67" spans="1:5" x14ac:dyDescent="0.35">
      <c r="A67" t="str">
        <f>"ALYSSA  ADRIANA  JECKSON"</f>
        <v>ALYSSA  ADRIANA  JECKSON</v>
      </c>
      <c r="B67" t="str">
        <f>"020917121268"</f>
        <v>020917121268</v>
      </c>
      <c r="C67" t="str">
        <f t="shared" si="1"/>
        <v>WTP</v>
      </c>
      <c r="D67" t="str">
        <f>"55"</f>
        <v>55</v>
      </c>
      <c r="E67" t="str">
        <f>""</f>
        <v/>
      </c>
    </row>
    <row r="68" spans="1:5" x14ac:dyDescent="0.35">
      <c r="A68" t="str">
        <f>"AMAR FARIS BIN FARIZUL ARIF"</f>
        <v>AMAR FARIS BIN FARIZUL ARIF</v>
      </c>
      <c r="B68" t="str">
        <f>"020621070473"</f>
        <v>020621070473</v>
      </c>
      <c r="C68" t="str">
        <f t="shared" si="1"/>
        <v>WTP</v>
      </c>
      <c r="D68" t="str">
        <f>"81"</f>
        <v>81</v>
      </c>
      <c r="E68" t="str">
        <f>""</f>
        <v/>
      </c>
    </row>
    <row r="69" spans="1:5" x14ac:dyDescent="0.35">
      <c r="A69" t="str">
        <f>"AMAR HUSSAINI BIN SHAHIDI"</f>
        <v>AMAR HUSSAINI BIN SHAHIDI</v>
      </c>
      <c r="B69" t="str">
        <f>"021004020723"</f>
        <v>021004020723</v>
      </c>
      <c r="C69" t="str">
        <f t="shared" si="1"/>
        <v>WTP</v>
      </c>
      <c r="D69" t="str">
        <f>"42"</f>
        <v>42</v>
      </c>
      <c r="E69" t="str">
        <f>""</f>
        <v/>
      </c>
    </row>
    <row r="70" spans="1:5" x14ac:dyDescent="0.35">
      <c r="A70" t="str">
        <f>"AMAR QAWIEMMUDDIN BIN KHAIRUDIN"</f>
        <v>AMAR QAWIEMMUDDIN BIN KHAIRUDIN</v>
      </c>
      <c r="B70" t="str">
        <f>"020831050323"</f>
        <v>020831050323</v>
      </c>
      <c r="C70" t="str">
        <f t="shared" si="1"/>
        <v>WTP</v>
      </c>
      <c r="D70" t="str">
        <f>"33"</f>
        <v>33</v>
      </c>
      <c r="E70" t="str">
        <f>""</f>
        <v/>
      </c>
    </row>
    <row r="71" spans="1:5" x14ac:dyDescent="0.35">
      <c r="A71" t="str">
        <f>"AMEEN ASLAM BIN JAMALULLAIL"</f>
        <v>AMEEN ASLAM BIN JAMALULLAIL</v>
      </c>
      <c r="B71" t="str">
        <f>"020726101141"</f>
        <v>020726101141</v>
      </c>
      <c r="C71" t="str">
        <f t="shared" si="1"/>
        <v>WTP</v>
      </c>
      <c r="D71" t="str">
        <f>"48"</f>
        <v>48</v>
      </c>
      <c r="E71" t="str">
        <f>""</f>
        <v/>
      </c>
    </row>
    <row r="72" spans="1:5" x14ac:dyDescent="0.35">
      <c r="A72" t="str">
        <f>"AMIERA NABIELA BINTI AMIRUDDIN"</f>
        <v>AMIERA NABIELA BINTI AMIRUDDIN</v>
      </c>
      <c r="B72" t="str">
        <f>"020425140534"</f>
        <v>020425140534</v>
      </c>
      <c r="C72" t="str">
        <f t="shared" si="1"/>
        <v>WTP</v>
      </c>
      <c r="D72" t="str">
        <f>"34"</f>
        <v>34</v>
      </c>
      <c r="E72" t="str">
        <f>""</f>
        <v/>
      </c>
    </row>
    <row r="73" spans="1:5" x14ac:dyDescent="0.35">
      <c r="A73" t="str">
        <f>"AMIERUL AFFIEZUAN BIN BAIDILLAH"</f>
        <v>AMIERUL AFFIEZUAN BIN BAIDILLAH</v>
      </c>
      <c r="B73" t="str">
        <f>"020317110039"</f>
        <v>020317110039</v>
      </c>
      <c r="C73" t="str">
        <f t="shared" si="1"/>
        <v>WTP</v>
      </c>
      <c r="D73" t="str">
        <f>"-1"</f>
        <v>-1</v>
      </c>
      <c r="E73" t="str">
        <f>"3"</f>
        <v>3</v>
      </c>
    </row>
    <row r="74" spans="1:5" x14ac:dyDescent="0.35">
      <c r="A74" t="str">
        <f>"AMINUDDIN BIN MAT JOHAN"</f>
        <v>AMINUDDIN BIN MAT JOHAN</v>
      </c>
      <c r="B74" t="str">
        <f>"020322010171"</f>
        <v>020322010171</v>
      </c>
      <c r="C74" t="str">
        <f t="shared" si="1"/>
        <v>WTP</v>
      </c>
      <c r="D74" t="str">
        <f>"52"</f>
        <v>52</v>
      </c>
      <c r="E74" t="str">
        <f>""</f>
        <v/>
      </c>
    </row>
    <row r="75" spans="1:5" x14ac:dyDescent="0.35">
      <c r="A75" t="str">
        <f>"AMINUDDIN BIN UKRIN"</f>
        <v>AMINUDDIN BIN UKRIN</v>
      </c>
      <c r="B75" t="str">
        <f>"020419120967"</f>
        <v>020419120967</v>
      </c>
      <c r="C75" t="str">
        <f t="shared" si="1"/>
        <v>WTP</v>
      </c>
      <c r="D75" t="str">
        <f>"50"</f>
        <v>50</v>
      </c>
      <c r="E75" t="str">
        <f>""</f>
        <v/>
      </c>
    </row>
    <row r="76" spans="1:5" x14ac:dyDescent="0.35">
      <c r="A76" t="str">
        <f>"AMIR AMARULLAH BIN SUBRE"</f>
        <v>AMIR AMARULLAH BIN SUBRE</v>
      </c>
      <c r="B76" t="str">
        <f>"020404100023"</f>
        <v>020404100023</v>
      </c>
      <c r="C76" t="str">
        <f t="shared" si="1"/>
        <v>WTP</v>
      </c>
      <c r="D76" t="str">
        <f>"40"</f>
        <v>40</v>
      </c>
      <c r="E76" t="str">
        <f>""</f>
        <v/>
      </c>
    </row>
    <row r="77" spans="1:5" x14ac:dyDescent="0.35">
      <c r="A77" t="str">
        <f>"AMIR AQIL BIN AHMAD ASWADI"</f>
        <v>AMIR AQIL BIN AHMAD ASWADI</v>
      </c>
      <c r="B77" t="str">
        <f>"020703101173"</f>
        <v>020703101173</v>
      </c>
      <c r="C77" t="str">
        <f t="shared" si="1"/>
        <v>WTP</v>
      </c>
      <c r="D77" t="str">
        <f>"59"</f>
        <v>59</v>
      </c>
      <c r="E77" t="str">
        <f>""</f>
        <v/>
      </c>
    </row>
    <row r="78" spans="1:5" x14ac:dyDescent="0.35">
      <c r="A78" t="str">
        <f>"AMIR HAMZAH BIN AHMAD JAIS"</f>
        <v>AMIR HAMZAH BIN AHMAD JAIS</v>
      </c>
      <c r="B78" t="str">
        <f>"020712020199"</f>
        <v>020712020199</v>
      </c>
      <c r="C78" t="str">
        <f t="shared" si="1"/>
        <v>WTP</v>
      </c>
      <c r="D78" t="str">
        <f>"48"</f>
        <v>48</v>
      </c>
      <c r="E78" t="str">
        <f>""</f>
        <v/>
      </c>
    </row>
    <row r="79" spans="1:5" x14ac:dyDescent="0.35">
      <c r="A79" t="str">
        <f>"AMIRUDDIN BIN MAT JOHAN"</f>
        <v>AMIRUDDIN BIN MAT JOHAN</v>
      </c>
      <c r="B79" t="str">
        <f>"020322010219"</f>
        <v>020322010219</v>
      </c>
      <c r="C79" t="str">
        <f t="shared" si="1"/>
        <v>WTP</v>
      </c>
      <c r="D79" t="str">
        <f>"53"</f>
        <v>53</v>
      </c>
      <c r="E79" t="str">
        <f>""</f>
        <v/>
      </c>
    </row>
    <row r="80" spans="1:5" x14ac:dyDescent="0.35">
      <c r="A80" t="str">
        <f>"AMIRUL AFIQ BIN KHAIRULNIZAD"</f>
        <v>AMIRUL AFIQ BIN KHAIRULNIZAD</v>
      </c>
      <c r="B80" t="str">
        <f>"021122140101"</f>
        <v>021122140101</v>
      </c>
      <c r="C80" t="str">
        <f t="shared" si="1"/>
        <v>WTP</v>
      </c>
      <c r="D80" t="str">
        <f>"38"</f>
        <v>38</v>
      </c>
      <c r="E80" t="str">
        <f>""</f>
        <v/>
      </c>
    </row>
    <row r="81" spans="1:5" x14ac:dyDescent="0.35">
      <c r="A81" t="str">
        <f>"AMIRUL AKMAL BIN SALIHAM"</f>
        <v>AMIRUL AKMAL BIN SALIHAM</v>
      </c>
      <c r="B81" t="str">
        <f>"020130140473"</f>
        <v>020130140473</v>
      </c>
      <c r="C81" t="str">
        <f t="shared" si="1"/>
        <v>WTP</v>
      </c>
      <c r="D81" t="str">
        <f>"48"</f>
        <v>48</v>
      </c>
      <c r="E81" t="str">
        <f>""</f>
        <v/>
      </c>
    </row>
    <row r="82" spans="1:5" x14ac:dyDescent="0.35">
      <c r="A82" t="str">
        <f>"AMIRUL ALIFF BIN HASME"</f>
        <v>AMIRUL ALIFF BIN HASME</v>
      </c>
      <c r="B82" t="str">
        <f>"020823040053"</f>
        <v>020823040053</v>
      </c>
      <c r="C82" t="str">
        <f t="shared" si="1"/>
        <v>WTP</v>
      </c>
      <c r="D82" t="str">
        <f>"37"</f>
        <v>37</v>
      </c>
      <c r="E82" t="str">
        <f>""</f>
        <v/>
      </c>
    </row>
    <row r="83" spans="1:5" x14ac:dyDescent="0.35">
      <c r="A83" t="str">
        <f>"AMIRUL AZIZ KHAN BIN KAMARUL AIRI"</f>
        <v>AMIRUL AZIZ KHAN BIN KAMARUL AIRI</v>
      </c>
      <c r="B83" t="str">
        <f>"021115080809"</f>
        <v>021115080809</v>
      </c>
      <c r="C83" t="str">
        <f t="shared" si="1"/>
        <v>WTP</v>
      </c>
      <c r="D83" t="str">
        <f>"51"</f>
        <v>51</v>
      </c>
      <c r="E83" t="str">
        <f>""</f>
        <v/>
      </c>
    </row>
    <row r="84" spans="1:5" x14ac:dyDescent="0.35">
      <c r="A84" t="str">
        <f>"AMIRUL HAFIZI BIN HAIRUSSAM"</f>
        <v>AMIRUL HAFIZI BIN HAIRUSSAM</v>
      </c>
      <c r="B84" t="str">
        <f>"020323080569"</f>
        <v>020323080569</v>
      </c>
      <c r="C84" t="str">
        <f t="shared" si="1"/>
        <v>WTP</v>
      </c>
      <c r="D84" t="str">
        <f>"54"</f>
        <v>54</v>
      </c>
      <c r="E84" t="str">
        <f>""</f>
        <v/>
      </c>
    </row>
    <row r="85" spans="1:5" x14ac:dyDescent="0.35">
      <c r="A85" t="str">
        <f>"AMIRUL SYAZWAN BIN MOHD AMIN"</f>
        <v>AMIRUL SYAZWAN BIN MOHD AMIN</v>
      </c>
      <c r="B85" t="str">
        <f>"021218140237"</f>
        <v>021218140237</v>
      </c>
      <c r="C85" t="str">
        <f t="shared" si="1"/>
        <v>WTP</v>
      </c>
      <c r="D85" t="str">
        <f>"43"</f>
        <v>43</v>
      </c>
      <c r="E85" t="str">
        <f>""</f>
        <v/>
      </c>
    </row>
    <row r="86" spans="1:5" x14ac:dyDescent="0.35">
      <c r="A86" t="str">
        <f>"AMMAR NAJMI BIN MOHD HAFIZ"</f>
        <v>AMMAR NAJMI BIN MOHD HAFIZ</v>
      </c>
      <c r="B86" t="str">
        <f>"020303021211"</f>
        <v>020303021211</v>
      </c>
      <c r="C86" t="str">
        <f t="shared" si="1"/>
        <v>WTP</v>
      </c>
      <c r="D86" t="str">
        <f>"47"</f>
        <v>47</v>
      </c>
      <c r="E86" t="str">
        <f>""</f>
        <v/>
      </c>
    </row>
    <row r="87" spans="1:5" x14ac:dyDescent="0.35">
      <c r="A87" t="str">
        <f>"AMRIYZ FALEEQ BIN AZLLY"</f>
        <v>AMRIYZ FALEEQ BIN AZLLY</v>
      </c>
      <c r="B87" t="str">
        <f>"021103010395"</f>
        <v>021103010395</v>
      </c>
      <c r="C87" t="str">
        <f t="shared" si="1"/>
        <v>WTP</v>
      </c>
      <c r="D87" t="str">
        <f>"63"</f>
        <v>63</v>
      </c>
      <c r="E87" t="str">
        <f>""</f>
        <v/>
      </c>
    </row>
    <row r="88" spans="1:5" x14ac:dyDescent="0.35">
      <c r="A88" t="str">
        <f>"AMY AMIRDA CHIENG BINTI MUHAMMAD AMIR CHIENG"</f>
        <v>AMY AMIRDA CHIENG BINTI MUHAMMAD AMIR CHIENG</v>
      </c>
      <c r="B88" t="str">
        <f>"020512130166"</f>
        <v>020512130166</v>
      </c>
      <c r="C88" t="str">
        <f t="shared" si="1"/>
        <v>WTP</v>
      </c>
      <c r="D88" t="str">
        <f>"-1"</f>
        <v>-1</v>
      </c>
      <c r="E88" t="str">
        <f>"3"</f>
        <v>3</v>
      </c>
    </row>
    <row r="89" spans="1:5" x14ac:dyDescent="0.35">
      <c r="A89" t="str">
        <f>"AMZAR JUZAILI BIN ABU LATIF"</f>
        <v>AMZAR JUZAILI BIN ABU LATIF</v>
      </c>
      <c r="B89" t="str">
        <f>"021111010723"</f>
        <v>021111010723</v>
      </c>
      <c r="C89" t="str">
        <f t="shared" si="1"/>
        <v>WTP</v>
      </c>
      <c r="D89" t="str">
        <f>"16"</f>
        <v>16</v>
      </c>
      <c r="E89" t="str">
        <f>""</f>
        <v/>
      </c>
    </row>
    <row r="90" spans="1:5" x14ac:dyDescent="0.35">
      <c r="A90" t="str">
        <f>"ANDREW APOLONEUS RAYNER"</f>
        <v>ANDREW APOLONEUS RAYNER</v>
      </c>
      <c r="B90" t="str">
        <f>"021121121275"</f>
        <v>021121121275</v>
      </c>
      <c r="C90" t="str">
        <f t="shared" si="1"/>
        <v>WTP</v>
      </c>
      <c r="D90" t="str">
        <f>"61"</f>
        <v>61</v>
      </c>
      <c r="E90" t="str">
        <f>""</f>
        <v/>
      </c>
    </row>
    <row r="91" spans="1:5" x14ac:dyDescent="0.35">
      <c r="A91" t="str">
        <f>"ANGELICA FIONA ANAK AMING"</f>
        <v>ANGELICA FIONA ANAK AMING</v>
      </c>
      <c r="B91" t="str">
        <f>"020613130472"</f>
        <v>020613130472</v>
      </c>
      <c r="C91" t="str">
        <f t="shared" si="1"/>
        <v>WTP</v>
      </c>
      <c r="D91" t="str">
        <f>"55"</f>
        <v>55</v>
      </c>
      <c r="E91" t="str">
        <f>""</f>
        <v/>
      </c>
    </row>
    <row r="92" spans="1:5" x14ac:dyDescent="0.35">
      <c r="A92" t="str">
        <f>"ANIQ FARHAN ZARIF BIN ABDUL RISHAM "</f>
        <v xml:space="preserve">ANIQ FARHAN ZARIF BIN ABDUL RISHAM </v>
      </c>
      <c r="B92" t="str">
        <f>"021219100085"</f>
        <v>021219100085</v>
      </c>
      <c r="C92" t="str">
        <f t="shared" si="1"/>
        <v>WTP</v>
      </c>
      <c r="D92" t="str">
        <f>"50"</f>
        <v>50</v>
      </c>
      <c r="E92" t="str">
        <f>""</f>
        <v/>
      </c>
    </row>
    <row r="93" spans="1:5" x14ac:dyDescent="0.35">
      <c r="A93" t="str">
        <f>"ANIQ SYARAFUDDIN BIN AZIRUL AZLY"</f>
        <v>ANIQ SYARAFUDDIN BIN AZIRUL AZLY</v>
      </c>
      <c r="B93" t="str">
        <f>"020523100181"</f>
        <v>020523100181</v>
      </c>
      <c r="C93" t="str">
        <f t="shared" si="1"/>
        <v>WTP</v>
      </c>
      <c r="D93" t="str">
        <f>"76"</f>
        <v>76</v>
      </c>
      <c r="E93" t="str">
        <f>""</f>
        <v/>
      </c>
    </row>
    <row r="94" spans="1:5" x14ac:dyDescent="0.35">
      <c r="A94" t="str">
        <f>"ANISATUR ROHMAH BINTI RASI"</f>
        <v>ANISATUR ROHMAH BINTI RASI</v>
      </c>
      <c r="B94" t="str">
        <f>"020101101352"</f>
        <v>020101101352</v>
      </c>
      <c r="C94" t="str">
        <f t="shared" si="1"/>
        <v>WTP</v>
      </c>
      <c r="D94" t="str">
        <f>"49"</f>
        <v>49</v>
      </c>
      <c r="E94" t="str">
        <f>""</f>
        <v/>
      </c>
    </row>
    <row r="95" spans="1:5" x14ac:dyDescent="0.35">
      <c r="A95" t="str">
        <f>"ANNATHASSIA MICHELLE TAN AI MEI"</f>
        <v>ANNATHASSIA MICHELLE TAN AI MEI</v>
      </c>
      <c r="B95" t="str">
        <f>"020910131156"</f>
        <v>020910131156</v>
      </c>
      <c r="C95" t="str">
        <f t="shared" si="1"/>
        <v>WTP</v>
      </c>
      <c r="D95" t="str">
        <f>"50"</f>
        <v>50</v>
      </c>
      <c r="E95" t="str">
        <f>""</f>
        <v/>
      </c>
    </row>
    <row r="96" spans="1:5" x14ac:dyDescent="0.35">
      <c r="A96" t="str">
        <f>"ARIB ILMAM BIN IDRIS"</f>
        <v>ARIB ILMAM BIN IDRIS</v>
      </c>
      <c r="B96" t="str">
        <f>"020714050121"</f>
        <v>020714050121</v>
      </c>
      <c r="C96" t="str">
        <f t="shared" si="1"/>
        <v>WTP</v>
      </c>
      <c r="D96" t="str">
        <f>"52"</f>
        <v>52</v>
      </c>
      <c r="E96" t="str">
        <f>""</f>
        <v/>
      </c>
    </row>
    <row r="97" spans="1:5" x14ac:dyDescent="0.35">
      <c r="A97" t="str">
        <f>"ARIF IZZUDDIN BIN MUHAMMAD ASRI"</f>
        <v>ARIF IZZUDDIN BIN MUHAMMAD ASRI</v>
      </c>
      <c r="B97" t="str">
        <f>"020320070437"</f>
        <v>020320070437</v>
      </c>
      <c r="C97" t="str">
        <f t="shared" si="1"/>
        <v>WTP</v>
      </c>
      <c r="D97" t="str">
        <f>"62"</f>
        <v>62</v>
      </c>
      <c r="E97" t="str">
        <f>""</f>
        <v/>
      </c>
    </row>
    <row r="98" spans="1:5" x14ac:dyDescent="0.35">
      <c r="A98" t="str">
        <f>"ARIFF FIRDAUS BIN TAJJUL ARIFFIN"</f>
        <v>ARIFF FIRDAUS BIN TAJJUL ARIFFIN</v>
      </c>
      <c r="B98" t="str">
        <f>"020824101233"</f>
        <v>020824101233</v>
      </c>
      <c r="C98" t="str">
        <f t="shared" si="1"/>
        <v>WTP</v>
      </c>
      <c r="D98" t="str">
        <f>"40"</f>
        <v>40</v>
      </c>
      <c r="E98" t="str">
        <f>""</f>
        <v/>
      </c>
    </row>
    <row r="99" spans="1:5" x14ac:dyDescent="0.35">
      <c r="A99" t="str">
        <f>"ARIFF ZAQUAN BIN AZHAR"</f>
        <v>ARIFF ZAQUAN BIN AZHAR</v>
      </c>
      <c r="B99" t="str">
        <f>"021103100577"</f>
        <v>021103100577</v>
      </c>
      <c r="C99" t="str">
        <f t="shared" si="1"/>
        <v>WTP</v>
      </c>
      <c r="D99" t="str">
        <f>"48"</f>
        <v>48</v>
      </c>
      <c r="E99" t="str">
        <f>""</f>
        <v/>
      </c>
    </row>
    <row r="100" spans="1:5" x14ac:dyDescent="0.35">
      <c r="A100" t="str">
        <f>"ARVIONA JOHANI"</f>
        <v>ARVIONA JOHANI</v>
      </c>
      <c r="B100" t="str">
        <f>"020321120600"</f>
        <v>020321120600</v>
      </c>
      <c r="C100" t="str">
        <f t="shared" si="1"/>
        <v>WTP</v>
      </c>
      <c r="D100" t="str">
        <f>"73"</f>
        <v>73</v>
      </c>
      <c r="E100" t="str">
        <f>""</f>
        <v/>
      </c>
    </row>
    <row r="101" spans="1:5" x14ac:dyDescent="0.35">
      <c r="A101" t="str">
        <f>"ASHTAFANIA BINTI ASMADI"</f>
        <v>ASHTAFANIA BINTI ASMADI</v>
      </c>
      <c r="B101" t="str">
        <f>"020107140248"</f>
        <v>020107140248</v>
      </c>
      <c r="C101" t="str">
        <f t="shared" si="1"/>
        <v>WTP</v>
      </c>
      <c r="D101" t="str">
        <f>"47"</f>
        <v>47</v>
      </c>
      <c r="E101" t="str">
        <f>""</f>
        <v/>
      </c>
    </row>
    <row r="102" spans="1:5" x14ac:dyDescent="0.35">
      <c r="A102" t="str">
        <f>"ASYRAF BIN ASMY"</f>
        <v>ASYRAF BIN ASMY</v>
      </c>
      <c r="B102" t="str">
        <f>"021214040087"</f>
        <v>021214040087</v>
      </c>
      <c r="C102" t="str">
        <f t="shared" si="1"/>
        <v>WTP</v>
      </c>
      <c r="D102" t="str">
        <f>"55"</f>
        <v>55</v>
      </c>
      <c r="E102" t="str">
        <f>""</f>
        <v/>
      </c>
    </row>
    <row r="103" spans="1:5" x14ac:dyDescent="0.35">
      <c r="A103" t="str">
        <f>"ASYURA ASHIKIN BINTI SYAMSUL RIZAL"</f>
        <v>ASYURA ASHIKIN BINTI SYAMSUL RIZAL</v>
      </c>
      <c r="B103" t="str">
        <f>"021219110320"</f>
        <v>021219110320</v>
      </c>
      <c r="C103" t="str">
        <f t="shared" si="1"/>
        <v>WTP</v>
      </c>
      <c r="D103" t="str">
        <f>"26"</f>
        <v>26</v>
      </c>
      <c r="E103" t="str">
        <f>""</f>
        <v/>
      </c>
    </row>
    <row r="104" spans="1:5" x14ac:dyDescent="0.35">
      <c r="A104" t="str">
        <f>"AWANG AMIRUL A'IMAN BIN AWANG ZULKIFLI"</f>
        <v>AWANG AMIRUL A'IMAN BIN AWANG ZULKIFLI</v>
      </c>
      <c r="B104" t="str">
        <f>"021114130421"</f>
        <v>021114130421</v>
      </c>
      <c r="C104" t="str">
        <f t="shared" si="1"/>
        <v>WTP</v>
      </c>
      <c r="D104" t="str">
        <f>"62"</f>
        <v>62</v>
      </c>
      <c r="E104" t="str">
        <f>""</f>
        <v/>
      </c>
    </row>
    <row r="105" spans="1:5" x14ac:dyDescent="0.35">
      <c r="A105" t="str">
        <f>"AYUNI DAMIA BINTI MUHAMMAD RIDHUAN"</f>
        <v>AYUNI DAMIA BINTI MUHAMMAD RIDHUAN</v>
      </c>
      <c r="B105" t="str">
        <f>"021116101448"</f>
        <v>021116101448</v>
      </c>
      <c r="C105" t="str">
        <f t="shared" si="1"/>
        <v>WTP</v>
      </c>
      <c r="D105" t="str">
        <f>"50"</f>
        <v>50</v>
      </c>
      <c r="E105" t="str">
        <f>""</f>
        <v/>
      </c>
    </row>
    <row r="106" spans="1:5" x14ac:dyDescent="0.35">
      <c r="A106" t="str">
        <f>"AZHAR BIN AHMAD SUBRI"</f>
        <v>AZHAR BIN AHMAD SUBRI</v>
      </c>
      <c r="B106" t="str">
        <f>"020217020933"</f>
        <v>020217020933</v>
      </c>
      <c r="C106" t="str">
        <f t="shared" si="1"/>
        <v>WTP</v>
      </c>
      <c r="D106" t="str">
        <f>"27"</f>
        <v>27</v>
      </c>
      <c r="E106" t="str">
        <f>""</f>
        <v/>
      </c>
    </row>
    <row r="107" spans="1:5" x14ac:dyDescent="0.35">
      <c r="A107" t="str">
        <f>"AZLINA BINTI NASSER AMMAYANI KANNAMA"</f>
        <v>AZLINA BINTI NASSER AMMAYANI KANNAMA</v>
      </c>
      <c r="B107" t="str">
        <f>"021215011456"</f>
        <v>021215011456</v>
      </c>
      <c r="C107" t="str">
        <f t="shared" si="1"/>
        <v>WTP</v>
      </c>
      <c r="D107" t="str">
        <f>"43"</f>
        <v>43</v>
      </c>
      <c r="E107" t="str">
        <f>""</f>
        <v/>
      </c>
    </row>
    <row r="108" spans="1:5" x14ac:dyDescent="0.35">
      <c r="A108" t="str">
        <f>"AZMIN NIZAM AIMIN BIN ZAINAL"</f>
        <v>AZMIN NIZAM AIMIN BIN ZAINAL</v>
      </c>
      <c r="B108" t="str">
        <f>"020904060523"</f>
        <v>020904060523</v>
      </c>
      <c r="C108" t="str">
        <f t="shared" si="1"/>
        <v>WTP</v>
      </c>
      <c r="D108" t="str">
        <f>"-1"</f>
        <v>-1</v>
      </c>
      <c r="E108" t="str">
        <f>"3"</f>
        <v>3</v>
      </c>
    </row>
    <row r="109" spans="1:5" x14ac:dyDescent="0.35">
      <c r="A109" t="str">
        <f>"AZMIR BIN ABU YAZIZ"</f>
        <v>AZMIR BIN ABU YAZIZ</v>
      </c>
      <c r="B109" t="str">
        <f>"021023020411"</f>
        <v>021023020411</v>
      </c>
      <c r="C109" t="str">
        <f t="shared" si="1"/>
        <v>WTP</v>
      </c>
      <c r="D109" t="str">
        <f>"30"</f>
        <v>30</v>
      </c>
      <c r="E109" t="str">
        <f>""</f>
        <v/>
      </c>
    </row>
    <row r="110" spans="1:5" x14ac:dyDescent="0.35">
      <c r="A110" t="str">
        <f>"AZRA WARDINA BINTI MOHD AZHARI"</f>
        <v>AZRA WARDINA BINTI MOHD AZHARI</v>
      </c>
      <c r="B110" t="str">
        <f>"020526100224"</f>
        <v>020526100224</v>
      </c>
      <c r="C110" t="str">
        <f t="shared" si="1"/>
        <v>WTP</v>
      </c>
      <c r="D110" t="str">
        <f>"54"</f>
        <v>54</v>
      </c>
      <c r="E110" t="str">
        <f>""</f>
        <v/>
      </c>
    </row>
    <row r="111" spans="1:5" x14ac:dyDescent="0.35">
      <c r="A111" t="str">
        <f>"AZRIQ AMIRUL HAQIMIE BIN YAJID"</f>
        <v>AZRIQ AMIRUL HAQIMIE BIN YAJID</v>
      </c>
      <c r="B111" t="str">
        <f>"021019010229"</f>
        <v>021019010229</v>
      </c>
      <c r="C111" t="str">
        <f t="shared" si="1"/>
        <v>WTP</v>
      </c>
      <c r="D111" t="str">
        <f>"40"</f>
        <v>40</v>
      </c>
      <c r="E111" t="str">
        <f>""</f>
        <v/>
      </c>
    </row>
    <row r="112" spans="1:5" x14ac:dyDescent="0.35">
      <c r="A112" t="str">
        <f>"AZZA NAZIRAH BINTI ALI"</f>
        <v>AZZA NAZIRAH BINTI ALI</v>
      </c>
      <c r="B112" t="str">
        <f>"020722010728"</f>
        <v>020722010728</v>
      </c>
      <c r="C112" t="str">
        <f t="shared" si="1"/>
        <v>WTP</v>
      </c>
      <c r="D112" t="str">
        <f>"62"</f>
        <v>62</v>
      </c>
      <c r="E112" t="str">
        <f>""</f>
        <v/>
      </c>
    </row>
    <row r="113" spans="1:5" x14ac:dyDescent="0.35">
      <c r="A113" t="str">
        <f>"BONIFFACE ANAK SAIN"</f>
        <v>BONIFFACE ANAK SAIN</v>
      </c>
      <c r="B113" t="str">
        <f>"021217130651"</f>
        <v>021217130651</v>
      </c>
      <c r="C113" t="str">
        <f t="shared" si="1"/>
        <v>WTP</v>
      </c>
      <c r="D113" t="str">
        <f>"48"</f>
        <v>48</v>
      </c>
      <c r="E113" t="str">
        <f>""</f>
        <v/>
      </c>
    </row>
    <row r="114" spans="1:5" x14ac:dyDescent="0.35">
      <c r="A114" t="str">
        <f>"BRADFIGO ANDREW "</f>
        <v xml:space="preserve">BRADFIGO ANDREW </v>
      </c>
      <c r="B114" t="str">
        <f>"020720120835"</f>
        <v>020720120835</v>
      </c>
      <c r="C114" t="str">
        <f t="shared" si="1"/>
        <v>WTP</v>
      </c>
      <c r="D114" t="str">
        <f>"20"</f>
        <v>20</v>
      </c>
      <c r="E114" t="str">
        <f>""</f>
        <v/>
      </c>
    </row>
    <row r="115" spans="1:5" x14ac:dyDescent="0.35">
      <c r="A115" t="str">
        <f>"BRAYERN DOMINIC"</f>
        <v>BRAYERN DOMINIC</v>
      </c>
      <c r="B115" t="str">
        <f>"021215121073"</f>
        <v>021215121073</v>
      </c>
      <c r="C115" t="str">
        <f t="shared" si="1"/>
        <v>WTP</v>
      </c>
      <c r="D115" t="str">
        <f>"68"</f>
        <v>68</v>
      </c>
      <c r="E115" t="str">
        <f>""</f>
        <v/>
      </c>
    </row>
    <row r="116" spans="1:5" x14ac:dyDescent="0.35">
      <c r="A116" t="str">
        <f>"BRYAN ABA ANAK RANTANG"</f>
        <v>BRYAN ABA ANAK RANTANG</v>
      </c>
      <c r="B116" t="str">
        <f>"020421130259"</f>
        <v>020421130259</v>
      </c>
      <c r="C116" t="str">
        <f t="shared" si="1"/>
        <v>WTP</v>
      </c>
      <c r="D116" t="str">
        <f>"57"</f>
        <v>57</v>
      </c>
      <c r="E116" t="str">
        <f>""</f>
        <v/>
      </c>
    </row>
    <row r="117" spans="1:5" x14ac:dyDescent="0.35">
      <c r="A117" t="str">
        <f>"CALLEN RHODIAN TIQUAN BIN VICTOR"</f>
        <v>CALLEN RHODIAN TIQUAN BIN VICTOR</v>
      </c>
      <c r="B117" t="str">
        <f>"020313130681"</f>
        <v>020313130681</v>
      </c>
      <c r="C117" t="str">
        <f t="shared" si="1"/>
        <v>WTP</v>
      </c>
      <c r="D117" t="str">
        <f>"61"</f>
        <v>61</v>
      </c>
      <c r="E117" t="str">
        <f>""</f>
        <v/>
      </c>
    </row>
    <row r="118" spans="1:5" x14ac:dyDescent="0.35">
      <c r="A118" t="str">
        <f>"CANDRA SETYAWAN"</f>
        <v>CANDRA SETYAWAN</v>
      </c>
      <c r="B118" t="str">
        <f>"020827610033"</f>
        <v>020827610033</v>
      </c>
      <c r="C118" t="str">
        <f t="shared" si="1"/>
        <v>WTP</v>
      </c>
      <c r="D118" t="str">
        <f>"51"</f>
        <v>51</v>
      </c>
      <c r="E118" t="str">
        <f>""</f>
        <v/>
      </c>
    </row>
    <row r="119" spans="1:5" x14ac:dyDescent="0.35">
      <c r="A119" t="str">
        <f>"CARENT ARI MELVIN"</f>
        <v>CARENT ARI MELVIN</v>
      </c>
      <c r="B119" t="str">
        <f>"021014120808"</f>
        <v>021014120808</v>
      </c>
      <c r="C119" t="str">
        <f t="shared" si="1"/>
        <v>WTP</v>
      </c>
      <c r="D119" t="str">
        <f>"50"</f>
        <v>50</v>
      </c>
      <c r="E119" t="str">
        <f>""</f>
        <v/>
      </c>
    </row>
    <row r="120" spans="1:5" x14ac:dyDescent="0.35">
      <c r="A120" t="str">
        <f>"CHALLE BINTI JIRIH"</f>
        <v>CHALLE BINTI JIRIH</v>
      </c>
      <c r="B120" t="str">
        <f>"020526120778"</f>
        <v>020526120778</v>
      </c>
      <c r="C120" t="str">
        <f t="shared" si="1"/>
        <v>WTP</v>
      </c>
      <c r="D120" t="str">
        <f>"55"</f>
        <v>55</v>
      </c>
      <c r="E120" t="str">
        <f>""</f>
        <v/>
      </c>
    </row>
    <row r="121" spans="1:5" x14ac:dyDescent="0.35">
      <c r="A121" t="str">
        <f>"CHE HALIMI BIN CHE RATPI"</f>
        <v>CHE HALIMI BIN CHE RATPI</v>
      </c>
      <c r="B121" t="str">
        <f>"020925030841"</f>
        <v>020925030841</v>
      </c>
      <c r="C121" t="str">
        <f t="shared" si="1"/>
        <v>WTP</v>
      </c>
      <c r="D121" t="str">
        <f>"-1"</f>
        <v>-1</v>
      </c>
      <c r="E121" t="str">
        <f>"3"</f>
        <v>3</v>
      </c>
    </row>
    <row r="122" spans="1:5" x14ac:dyDescent="0.35">
      <c r="A122" t="str">
        <f>"CHE IBRAHIM ADHAM BIN YUSTI"</f>
        <v>CHE IBRAHIM ADHAM BIN YUSTI</v>
      </c>
      <c r="B122" t="str">
        <f>"021205100607"</f>
        <v>021205100607</v>
      </c>
      <c r="C122" t="str">
        <f t="shared" si="1"/>
        <v>WTP</v>
      </c>
      <c r="D122" t="str">
        <f>"52"</f>
        <v>52</v>
      </c>
      <c r="E122" t="str">
        <f>""</f>
        <v/>
      </c>
    </row>
    <row r="123" spans="1:5" x14ac:dyDescent="0.35">
      <c r="A123" t="str">
        <f>"CHRISTENSON ANAK FUSHENG"</f>
        <v>CHRISTENSON ANAK FUSHENG</v>
      </c>
      <c r="B123" t="str">
        <f>"021016010899"</f>
        <v>021016010899</v>
      </c>
      <c r="C123" t="str">
        <f t="shared" si="1"/>
        <v>WTP</v>
      </c>
      <c r="D123" t="str">
        <f>"57"</f>
        <v>57</v>
      </c>
      <c r="E123" t="str">
        <f>""</f>
        <v/>
      </c>
    </row>
    <row r="124" spans="1:5" x14ac:dyDescent="0.35">
      <c r="A124" t="str">
        <f>"CHRISTOPHER  EMELSON  JUTI"</f>
        <v>CHRISTOPHER  EMELSON  JUTI</v>
      </c>
      <c r="B124" t="str">
        <f>"021019120081"</f>
        <v>021019120081</v>
      </c>
      <c r="C124" t="str">
        <f t="shared" si="1"/>
        <v>WTP</v>
      </c>
      <c r="D124" t="str">
        <f>"38"</f>
        <v>38</v>
      </c>
      <c r="E124" t="str">
        <f>""</f>
        <v/>
      </c>
    </row>
    <row r="125" spans="1:5" x14ac:dyDescent="0.35">
      <c r="A125" t="str">
        <f>"CYNTHIA PUYANG ANAK ABUS"</f>
        <v>CYNTHIA PUYANG ANAK ABUS</v>
      </c>
      <c r="B125" t="str">
        <f>"020113130046"</f>
        <v>020113130046</v>
      </c>
      <c r="C125" t="str">
        <f t="shared" si="1"/>
        <v>WTP</v>
      </c>
      <c r="D125" t="str">
        <f>"61"</f>
        <v>61</v>
      </c>
      <c r="E125" t="str">
        <f>""</f>
        <v/>
      </c>
    </row>
    <row r="126" spans="1:5" x14ac:dyDescent="0.35">
      <c r="A126" t="str">
        <f>"DAING AMIR HAKIM BIN DAING PERPATEH"</f>
        <v>DAING AMIR HAKIM BIN DAING PERPATEH</v>
      </c>
      <c r="B126" t="str">
        <f>"020113010845"</f>
        <v>020113010845</v>
      </c>
      <c r="C126" t="str">
        <f t="shared" si="1"/>
        <v>WTP</v>
      </c>
      <c r="D126" t="str">
        <f>"47"</f>
        <v>47</v>
      </c>
      <c r="E126" t="str">
        <f>""</f>
        <v/>
      </c>
    </row>
    <row r="127" spans="1:5" x14ac:dyDescent="0.35">
      <c r="A127" t="str">
        <f>"DANIA ERINA BINTI MAT RADZI"</f>
        <v>DANIA ERINA BINTI MAT RADZI</v>
      </c>
      <c r="B127" t="str">
        <f>"020521140366"</f>
        <v>020521140366</v>
      </c>
      <c r="C127" t="str">
        <f t="shared" si="1"/>
        <v>WTP</v>
      </c>
      <c r="D127" t="str">
        <f>"45"</f>
        <v>45</v>
      </c>
      <c r="E127" t="str">
        <f>""</f>
        <v/>
      </c>
    </row>
    <row r="128" spans="1:5" x14ac:dyDescent="0.35">
      <c r="A128" t="str">
        <f>"DANIEL BIN ROMERO"</f>
        <v>DANIEL BIN ROMERO</v>
      </c>
      <c r="B128" t="str">
        <f>"020614060787"</f>
        <v>020614060787</v>
      </c>
      <c r="C128" t="str">
        <f t="shared" si="1"/>
        <v>WTP</v>
      </c>
      <c r="D128" t="str">
        <f>"43"</f>
        <v>43</v>
      </c>
      <c r="E128" t="str">
        <f>""</f>
        <v/>
      </c>
    </row>
    <row r="129" spans="1:5" x14ac:dyDescent="0.35">
      <c r="A129" t="str">
        <f>"DANIEL ISKANDAR BIN JAINONÂ "</f>
        <v>DANIEL ISKANDAR BIN JAINONÂ </v>
      </c>
      <c r="B129" t="str">
        <f>"020114100877"</f>
        <v>020114100877</v>
      </c>
      <c r="C129" t="str">
        <f t="shared" si="1"/>
        <v>WTP</v>
      </c>
      <c r="D129" t="str">
        <f>"36"</f>
        <v>36</v>
      </c>
      <c r="E129" t="str">
        <f>""</f>
        <v/>
      </c>
    </row>
    <row r="130" spans="1:5" x14ac:dyDescent="0.35">
      <c r="A130" t="str">
        <f>"DANISH AMMAR BIN MOHAMMAD ZAMAN HURI"</f>
        <v>DANISH AMMAR BIN MOHAMMAD ZAMAN HURI</v>
      </c>
      <c r="B130" t="str">
        <f>"020929101459"</f>
        <v>020929101459</v>
      </c>
      <c r="C130" t="str">
        <f t="shared" ref="C130:C193" si="2">"WTP"</f>
        <v>WTP</v>
      </c>
      <c r="D130" t="str">
        <f>"34"</f>
        <v>34</v>
      </c>
      <c r="E130" t="str">
        <f>""</f>
        <v/>
      </c>
    </row>
    <row r="131" spans="1:5" x14ac:dyDescent="0.35">
      <c r="A131" t="str">
        <f>"DARREN WALTER ANAK DORAI"</f>
        <v>DARREN WALTER ANAK DORAI</v>
      </c>
      <c r="B131" t="str">
        <f>"020924130517"</f>
        <v>020924130517</v>
      </c>
      <c r="C131" t="str">
        <f t="shared" si="2"/>
        <v>WTP</v>
      </c>
      <c r="D131" t="str">
        <f>"65"</f>
        <v>65</v>
      </c>
      <c r="E131" t="str">
        <f>""</f>
        <v/>
      </c>
    </row>
    <row r="132" spans="1:5" x14ac:dyDescent="0.35">
      <c r="A132" t="str">
        <f>"DARYLL SIBIUS"</f>
        <v>DARYLL SIBIUS</v>
      </c>
      <c r="B132" t="str">
        <f>"020611120027"</f>
        <v>020611120027</v>
      </c>
      <c r="C132" t="str">
        <f t="shared" si="2"/>
        <v>WTP</v>
      </c>
      <c r="D132" t="str">
        <f>"33"</f>
        <v>33</v>
      </c>
      <c r="E132" t="str">
        <f>""</f>
        <v/>
      </c>
    </row>
    <row r="133" spans="1:5" x14ac:dyDescent="0.35">
      <c r="A133" t="str">
        <f>"DAVIN BIN REFLIN"</f>
        <v>DAVIN BIN REFLIN</v>
      </c>
      <c r="B133" t="str">
        <f>"020203120765"</f>
        <v>020203120765</v>
      </c>
      <c r="C133" t="str">
        <f t="shared" si="2"/>
        <v>WTP</v>
      </c>
      <c r="D133" t="str">
        <f>"62"</f>
        <v>62</v>
      </c>
      <c r="E133" t="str">
        <f>""</f>
        <v/>
      </c>
    </row>
    <row r="134" spans="1:5" x14ac:dyDescent="0.35">
      <c r="A134" t="str">
        <f>"DAYANGKU NUR'AFFIZATUL BINTI AWANG AHMAD"</f>
        <v>DAYANGKU NUR'AFFIZATUL BINTI AWANG AHMAD</v>
      </c>
      <c r="B134" t="str">
        <f>"020609120562"</f>
        <v>020609120562</v>
      </c>
      <c r="C134" t="str">
        <f t="shared" si="2"/>
        <v>WTP</v>
      </c>
      <c r="D134" t="str">
        <f>"39"</f>
        <v>39</v>
      </c>
      <c r="E134" t="str">
        <f>""</f>
        <v/>
      </c>
    </row>
    <row r="135" spans="1:5" x14ac:dyDescent="0.35">
      <c r="A135" t="str">
        <f>"DAZZMIE KILOSS BIN DONNY"</f>
        <v>DAZZMIE KILOSS BIN DONNY</v>
      </c>
      <c r="B135" t="str">
        <f>"021217121149"</f>
        <v>021217121149</v>
      </c>
      <c r="C135" t="str">
        <f t="shared" si="2"/>
        <v>WTP</v>
      </c>
      <c r="D135" t="str">
        <f>"43"</f>
        <v>43</v>
      </c>
      <c r="E135" t="str">
        <f>""</f>
        <v/>
      </c>
    </row>
    <row r="136" spans="1:5" x14ac:dyDescent="0.35">
      <c r="A136" t="str">
        <f>"DENLEE EREL "</f>
        <v xml:space="preserve">DENLEE EREL </v>
      </c>
      <c r="B136" t="str">
        <f>"020507121433"</f>
        <v>020507121433</v>
      </c>
      <c r="C136" t="str">
        <f t="shared" si="2"/>
        <v>WTP</v>
      </c>
      <c r="D136" t="str">
        <f>"30"</f>
        <v>30</v>
      </c>
      <c r="E136" t="str">
        <f>""</f>
        <v/>
      </c>
    </row>
    <row r="137" spans="1:5" x14ac:dyDescent="0.35">
      <c r="A137" t="str">
        <f>"DEVLIN YAP JIA YUIN"</f>
        <v>DEVLIN YAP JIA YUIN</v>
      </c>
      <c r="B137" t="str">
        <f>"020801130672"</f>
        <v>020801130672</v>
      </c>
      <c r="C137" t="str">
        <f t="shared" si="2"/>
        <v>WTP</v>
      </c>
      <c r="D137" t="str">
        <f>"31"</f>
        <v>31</v>
      </c>
      <c r="E137" t="str">
        <f>""</f>
        <v/>
      </c>
    </row>
    <row r="138" spans="1:5" x14ac:dyDescent="0.35">
      <c r="A138" t="str">
        <f>"DHARSSHEN A/L GANDHI"</f>
        <v>DHARSSHEN A/L GANDHI</v>
      </c>
      <c r="B138" t="str">
        <f>"020711081205"</f>
        <v>020711081205</v>
      </c>
      <c r="C138" t="str">
        <f t="shared" si="2"/>
        <v>WTP</v>
      </c>
      <c r="D138" t="str">
        <f>"35"</f>
        <v>35</v>
      </c>
      <c r="E138" t="str">
        <f>""</f>
        <v/>
      </c>
    </row>
    <row r="139" spans="1:5" x14ac:dyDescent="0.35">
      <c r="A139" t="str">
        <f>"DHIYAUL AQILAH BATRISYIA BINTI ZULKURNAIN"</f>
        <v>DHIYAUL AQILAH BATRISYIA BINTI ZULKURNAIN</v>
      </c>
      <c r="B139" t="str">
        <f>"021126140344"</f>
        <v>021126140344</v>
      </c>
      <c r="C139" t="str">
        <f t="shared" si="2"/>
        <v>WTP</v>
      </c>
      <c r="D139" t="str">
        <f>"46"</f>
        <v>46</v>
      </c>
      <c r="E139" t="str">
        <f>""</f>
        <v/>
      </c>
    </row>
    <row r="140" spans="1:5" x14ac:dyDescent="0.35">
      <c r="A140" t="str">
        <f>"DICKYSON IMBANG ANAK KAYA"</f>
        <v>DICKYSON IMBANG ANAK KAYA</v>
      </c>
      <c r="B140" t="str">
        <f>"020918131089"</f>
        <v>020918131089</v>
      </c>
      <c r="C140" t="str">
        <f t="shared" si="2"/>
        <v>WTP</v>
      </c>
      <c r="D140" t="str">
        <f>"68"</f>
        <v>68</v>
      </c>
      <c r="E140" t="str">
        <f>""</f>
        <v/>
      </c>
    </row>
    <row r="141" spans="1:5" x14ac:dyDescent="0.35">
      <c r="A141" t="str">
        <f>"DIYANAH SAFWA BINTI HAMDAN"</f>
        <v>DIYANAH SAFWA BINTI HAMDAN</v>
      </c>
      <c r="B141" t="str">
        <f>"020709010416"</f>
        <v>020709010416</v>
      </c>
      <c r="C141" t="str">
        <f t="shared" si="2"/>
        <v>WTP</v>
      </c>
      <c r="D141" t="str">
        <f>"30"</f>
        <v>30</v>
      </c>
      <c r="E141" t="str">
        <f>""</f>
        <v/>
      </c>
    </row>
    <row r="142" spans="1:5" x14ac:dyDescent="0.35">
      <c r="A142" t="str">
        <f>"DOMINIC RITCHE ANAK MANGGANG"</f>
        <v>DOMINIC RITCHE ANAK MANGGANG</v>
      </c>
      <c r="B142" t="str">
        <f>"020910131041"</f>
        <v>020910131041</v>
      </c>
      <c r="C142" t="str">
        <f t="shared" si="2"/>
        <v>WTP</v>
      </c>
      <c r="D142" t="str">
        <f>"58"</f>
        <v>58</v>
      </c>
      <c r="E142" t="str">
        <f>""</f>
        <v/>
      </c>
    </row>
    <row r="143" spans="1:5" x14ac:dyDescent="0.35">
      <c r="A143" t="str">
        <f>"EDDI ARDESON ANAK MION"</f>
        <v>EDDI ARDESON ANAK MION</v>
      </c>
      <c r="B143" t="str">
        <f>"020113130513"</f>
        <v>020113130513</v>
      </c>
      <c r="C143" t="str">
        <f t="shared" si="2"/>
        <v>WTP</v>
      </c>
      <c r="D143" t="str">
        <f>"62"</f>
        <v>62</v>
      </c>
      <c r="E143" t="str">
        <f>""</f>
        <v/>
      </c>
    </row>
    <row r="144" spans="1:5" x14ac:dyDescent="0.35">
      <c r="A144" t="str">
        <f>"ELIYA ELLISA BINTI ABDULLAH"</f>
        <v>ELIYA ELLISA BINTI ABDULLAH</v>
      </c>
      <c r="B144" t="str">
        <f>"021209031194"</f>
        <v>021209031194</v>
      </c>
      <c r="C144" t="str">
        <f t="shared" si="2"/>
        <v>WTP</v>
      </c>
      <c r="D144" t="str">
        <f>"28"</f>
        <v>28</v>
      </c>
      <c r="E144" t="str">
        <f>""</f>
        <v/>
      </c>
    </row>
    <row r="145" spans="1:5" x14ac:dyDescent="0.35">
      <c r="A145" t="str">
        <f>"ELLY HII"</f>
        <v>ELLY HII</v>
      </c>
      <c r="B145" t="str">
        <f>"021101130262"</f>
        <v>021101130262</v>
      </c>
      <c r="C145" t="str">
        <f t="shared" si="2"/>
        <v>WTP</v>
      </c>
      <c r="D145" t="str">
        <f>"63"</f>
        <v>63</v>
      </c>
      <c r="E145" t="str">
        <f>""</f>
        <v/>
      </c>
    </row>
    <row r="146" spans="1:5" x14ac:dyDescent="0.35">
      <c r="A146" t="str">
        <f>"ENGKU FARIS DANIAL BIN ENGKU MANSOR"</f>
        <v>ENGKU FARIS DANIAL BIN ENGKU MANSOR</v>
      </c>
      <c r="B146" t="str">
        <f>"021021030093"</f>
        <v>021021030093</v>
      </c>
      <c r="C146" t="str">
        <f t="shared" si="2"/>
        <v>WTP</v>
      </c>
      <c r="D146" t="str">
        <f>"30"</f>
        <v>30</v>
      </c>
      <c r="E146" t="str">
        <f>""</f>
        <v/>
      </c>
    </row>
    <row r="147" spans="1:5" x14ac:dyDescent="0.35">
      <c r="A147" t="str">
        <f>"ERMANSYAH BIN OTHMAN"</f>
        <v>ERMANSYAH BIN OTHMAN</v>
      </c>
      <c r="B147" t="str">
        <f>"020805610067"</f>
        <v>020805610067</v>
      </c>
      <c r="C147" t="str">
        <f t="shared" si="2"/>
        <v>WTP</v>
      </c>
      <c r="D147" t="str">
        <f>"53"</f>
        <v>53</v>
      </c>
      <c r="E147" t="str">
        <f>""</f>
        <v/>
      </c>
    </row>
    <row r="148" spans="1:5" x14ac:dyDescent="0.35">
      <c r="A148" t="str">
        <f>"ERNO LYDERREN SUPITANG"</f>
        <v>ERNO LYDERREN SUPITANG</v>
      </c>
      <c r="B148" t="str">
        <f>"021022120509"</f>
        <v>021022120509</v>
      </c>
      <c r="C148" t="str">
        <f t="shared" si="2"/>
        <v>WTP</v>
      </c>
      <c r="D148" t="str">
        <f>"62"</f>
        <v>62</v>
      </c>
      <c r="E148" t="str">
        <f>""</f>
        <v/>
      </c>
    </row>
    <row r="149" spans="1:5" x14ac:dyDescent="0.35">
      <c r="A149" t="str">
        <f>"ERRA FARHAIN BINTI RIFKIY"</f>
        <v>ERRA FARHAIN BINTI RIFKIY</v>
      </c>
      <c r="B149" t="str">
        <f>"021224121366"</f>
        <v>021224121366</v>
      </c>
      <c r="C149" t="str">
        <f t="shared" si="2"/>
        <v>WTP</v>
      </c>
      <c r="D149" t="str">
        <f>"47"</f>
        <v>47</v>
      </c>
      <c r="E149" t="str">
        <f>""</f>
        <v/>
      </c>
    </row>
    <row r="150" spans="1:5" x14ac:dyDescent="0.35">
      <c r="A150" t="str">
        <f>"ERRA FARWIZA BINTI MAT SALLEH"</f>
        <v>ERRA FARWIZA BINTI MAT SALLEH</v>
      </c>
      <c r="B150" t="str">
        <f>"021012030892"</f>
        <v>021012030892</v>
      </c>
      <c r="C150" t="str">
        <f t="shared" si="2"/>
        <v>WTP</v>
      </c>
      <c r="D150" t="str">
        <f>"52"</f>
        <v>52</v>
      </c>
      <c r="E150" t="str">
        <f>""</f>
        <v/>
      </c>
    </row>
    <row r="151" spans="1:5" x14ac:dyDescent="0.35">
      <c r="A151" t="str">
        <f>"ESMERALDA WARRY"</f>
        <v>ESMERALDA WARRY</v>
      </c>
      <c r="B151" t="str">
        <f>"020924120706"</f>
        <v>020924120706</v>
      </c>
      <c r="C151" t="str">
        <f t="shared" si="2"/>
        <v>WTP</v>
      </c>
      <c r="D151" t="str">
        <f>"66"</f>
        <v>66</v>
      </c>
      <c r="E151" t="str">
        <f>""</f>
        <v/>
      </c>
    </row>
    <row r="152" spans="1:5" x14ac:dyDescent="0.35">
      <c r="A152" t="str">
        <f>"EVA FRANCISCA PITURUS"</f>
        <v>EVA FRANCISCA PITURUS</v>
      </c>
      <c r="B152" t="str">
        <f>"020521121026"</f>
        <v>020521121026</v>
      </c>
      <c r="C152" t="str">
        <f t="shared" si="2"/>
        <v>WTP</v>
      </c>
      <c r="D152" t="str">
        <f>"71"</f>
        <v>71</v>
      </c>
      <c r="E152" t="str">
        <f>""</f>
        <v/>
      </c>
    </row>
    <row r="153" spans="1:5" x14ac:dyDescent="0.35">
      <c r="A153" t="str">
        <f>"EVOKENN KELVIN JUMIN"</f>
        <v>EVOKENN KELVIN JUMIN</v>
      </c>
      <c r="B153" t="str">
        <f>"020415121399"</f>
        <v>020415121399</v>
      </c>
      <c r="C153" t="str">
        <f t="shared" si="2"/>
        <v>WTP</v>
      </c>
      <c r="D153" t="str">
        <f>"37"</f>
        <v>37</v>
      </c>
      <c r="E153" t="str">
        <f>""</f>
        <v/>
      </c>
    </row>
    <row r="154" spans="1:5" x14ac:dyDescent="0.35">
      <c r="A154" t="str">
        <f>"EZIE ASROY BIN PETERUS @ PETURUS "</f>
        <v xml:space="preserve">EZIE ASROY BIN PETERUS @ PETURUS </v>
      </c>
      <c r="B154" t="str">
        <f>"020309120341"</f>
        <v>020309120341</v>
      </c>
      <c r="C154" t="str">
        <f t="shared" si="2"/>
        <v>WTP</v>
      </c>
      <c r="D154" t="str">
        <f>"36"</f>
        <v>36</v>
      </c>
      <c r="E154" t="str">
        <f>""</f>
        <v/>
      </c>
    </row>
    <row r="155" spans="1:5" x14ac:dyDescent="0.35">
      <c r="A155" t="str">
        <f>"EZLIN IZAIDA BINTI ROSLI"</f>
        <v>EZLIN IZAIDA BINTI ROSLI</v>
      </c>
      <c r="B155" t="str">
        <f>"020604060740"</f>
        <v>020604060740</v>
      </c>
      <c r="C155" t="str">
        <f t="shared" si="2"/>
        <v>WTP</v>
      </c>
      <c r="D155" t="str">
        <f>"42"</f>
        <v>42</v>
      </c>
      <c r="E155" t="str">
        <f>""</f>
        <v/>
      </c>
    </row>
    <row r="156" spans="1:5" x14ac:dyDescent="0.35">
      <c r="A156" t="str">
        <f>"EZRA AMIRUL SHAFIQ BIN SHAIFUL AZRIRA"</f>
        <v>EZRA AMIRUL SHAFIQ BIN SHAIFUL AZRIRA</v>
      </c>
      <c r="B156" t="str">
        <f>"020322060881"</f>
        <v>020322060881</v>
      </c>
      <c r="C156" t="str">
        <f t="shared" si="2"/>
        <v>WTP</v>
      </c>
      <c r="D156" t="str">
        <f>"12"</f>
        <v>12</v>
      </c>
      <c r="E156" t="str">
        <f>""</f>
        <v/>
      </c>
    </row>
    <row r="157" spans="1:5" x14ac:dyDescent="0.35">
      <c r="A157" t="str">
        <f>"FAHMIE IZZUDIN BIN ZAINI"</f>
        <v>FAHMIE IZZUDIN BIN ZAINI</v>
      </c>
      <c r="B157" t="str">
        <f>"020331010931"</f>
        <v>020331010931</v>
      </c>
      <c r="C157" t="str">
        <f t="shared" si="2"/>
        <v>WTP</v>
      </c>
      <c r="D157" t="str">
        <f>"54"</f>
        <v>54</v>
      </c>
      <c r="E157" t="str">
        <f>""</f>
        <v/>
      </c>
    </row>
    <row r="158" spans="1:5" x14ac:dyDescent="0.35">
      <c r="A158" t="str">
        <f>"FAKHRUL RADZI BIN RAHIM ANUAR"</f>
        <v>FAKHRUL RADZI BIN RAHIM ANUAR</v>
      </c>
      <c r="B158" t="str">
        <f>"021108050281"</f>
        <v>021108050281</v>
      </c>
      <c r="C158" t="str">
        <f t="shared" si="2"/>
        <v>WTP</v>
      </c>
      <c r="D158" t="str">
        <f>"39"</f>
        <v>39</v>
      </c>
      <c r="E158" t="str">
        <f>""</f>
        <v/>
      </c>
    </row>
    <row r="159" spans="1:5" x14ac:dyDescent="0.35">
      <c r="A159" t="str">
        <f>"FAKHRURRAZI BIN KAMSANI"</f>
        <v>FAKHRURRAZI BIN KAMSANI</v>
      </c>
      <c r="B159" t="str">
        <f>"020716010641"</f>
        <v>020716010641</v>
      </c>
      <c r="C159" t="str">
        <f t="shared" si="2"/>
        <v>WTP</v>
      </c>
      <c r="D159" t="str">
        <f>"51"</f>
        <v>51</v>
      </c>
      <c r="E159" t="str">
        <f>""</f>
        <v/>
      </c>
    </row>
    <row r="160" spans="1:5" x14ac:dyDescent="0.35">
      <c r="A160" t="str">
        <f>"FARHAN AIMAN BIN MOHD RIZAL"</f>
        <v>FARHAN AIMAN BIN MOHD RIZAL</v>
      </c>
      <c r="B160" t="str">
        <f>"020321080987"</f>
        <v>020321080987</v>
      </c>
      <c r="C160" t="str">
        <f t="shared" si="2"/>
        <v>WTP</v>
      </c>
      <c r="D160" t="str">
        <f>"47"</f>
        <v>47</v>
      </c>
      <c r="E160" t="str">
        <f>""</f>
        <v/>
      </c>
    </row>
    <row r="161" spans="1:5" x14ac:dyDescent="0.35">
      <c r="A161" t="str">
        <f>"FARIS AQIL BIN MAT RAMLAN"</f>
        <v>FARIS AQIL BIN MAT RAMLAN</v>
      </c>
      <c r="B161" t="str">
        <f>"020905101593"</f>
        <v>020905101593</v>
      </c>
      <c r="C161" t="str">
        <f t="shared" si="2"/>
        <v>WTP</v>
      </c>
      <c r="D161" t="str">
        <f>"41"</f>
        <v>41</v>
      </c>
      <c r="E161" t="str">
        <f>""</f>
        <v/>
      </c>
    </row>
    <row r="162" spans="1:5" x14ac:dyDescent="0.35">
      <c r="A162" t="str">
        <f>"FARIZ IKHWAN BIN ZULKAFLI"</f>
        <v>FARIZ IKHWAN BIN ZULKAFLI</v>
      </c>
      <c r="B162" t="str">
        <f>"020803080541"</f>
        <v>020803080541</v>
      </c>
      <c r="C162" t="str">
        <f t="shared" si="2"/>
        <v>WTP</v>
      </c>
      <c r="D162" t="str">
        <f>"59"</f>
        <v>59</v>
      </c>
      <c r="E162" t="str">
        <f>""</f>
        <v/>
      </c>
    </row>
    <row r="163" spans="1:5" x14ac:dyDescent="0.35">
      <c r="A163" t="str">
        <f>"FARIZUAN AZHAR BIN BORHAN"</f>
        <v>FARIZUAN AZHAR BIN BORHAN</v>
      </c>
      <c r="B163" t="str">
        <f>"020826131129"</f>
        <v>020826131129</v>
      </c>
      <c r="C163" t="str">
        <f t="shared" si="2"/>
        <v>WTP</v>
      </c>
      <c r="D163" t="str">
        <f>"44"</f>
        <v>44</v>
      </c>
      <c r="E163" t="str">
        <f>""</f>
        <v/>
      </c>
    </row>
    <row r="164" spans="1:5" x14ac:dyDescent="0.35">
      <c r="A164" t="str">
        <f>"FATHURRAHMAN BIN ABDUL KADIR"</f>
        <v>FATHURRAHMAN BIN ABDUL KADIR</v>
      </c>
      <c r="B164" t="str">
        <f>"020413130611"</f>
        <v>020413130611</v>
      </c>
      <c r="C164" t="str">
        <f t="shared" si="2"/>
        <v>WTP</v>
      </c>
      <c r="D164" t="str">
        <f>"48"</f>
        <v>48</v>
      </c>
      <c r="E164" t="str">
        <f>""</f>
        <v/>
      </c>
    </row>
    <row r="165" spans="1:5" x14ac:dyDescent="0.35">
      <c r="A165" t="str">
        <f>"FATIMAH ALZAHARAH BINTI SOFYAN ATSAURI"</f>
        <v>FATIMAH ALZAHARAH BINTI SOFYAN ATSAURI</v>
      </c>
      <c r="B165" t="str">
        <f>"021225100508"</f>
        <v>021225100508</v>
      </c>
      <c r="C165" t="str">
        <f t="shared" si="2"/>
        <v>WTP</v>
      </c>
      <c r="D165" t="str">
        <f>"57"</f>
        <v>57</v>
      </c>
      <c r="E165" t="str">
        <f>""</f>
        <v/>
      </c>
    </row>
    <row r="166" spans="1:5" x14ac:dyDescent="0.35">
      <c r="A166" t="str">
        <f>"FATIN NOR SYAZLIANA BINTI MOHD ASRI"</f>
        <v>FATIN NOR SYAZLIANA BINTI MOHD ASRI</v>
      </c>
      <c r="B166" t="str">
        <f>"021029020252"</f>
        <v>021029020252</v>
      </c>
      <c r="C166" t="str">
        <f t="shared" si="2"/>
        <v>WTP</v>
      </c>
      <c r="D166" t="str">
        <f>"48"</f>
        <v>48</v>
      </c>
      <c r="E166" t="str">
        <f>""</f>
        <v/>
      </c>
    </row>
    <row r="167" spans="1:5" x14ac:dyDescent="0.35">
      <c r="A167" t="str">
        <f>"FATIN NURSYAKILLA BINTI ZULKIFLE"</f>
        <v>FATIN NURSYAKILLA BINTI ZULKIFLE</v>
      </c>
      <c r="B167" t="str">
        <f>"021028020760"</f>
        <v>021028020760</v>
      </c>
      <c r="C167" t="str">
        <f t="shared" si="2"/>
        <v>WTP</v>
      </c>
      <c r="D167" t="str">
        <f>"25"</f>
        <v>25</v>
      </c>
      <c r="E167" t="str">
        <f>""</f>
        <v/>
      </c>
    </row>
    <row r="168" spans="1:5" x14ac:dyDescent="0.35">
      <c r="A168" t="str">
        <f>"FATIN QASREENA BATRISYIA BINTI KHAIRUDIN SHAH"</f>
        <v>FATIN QASREENA BATRISYIA BINTI KHAIRUDIN SHAH</v>
      </c>
      <c r="B168" t="str">
        <f>"020428010022"</f>
        <v>020428010022</v>
      </c>
      <c r="C168" t="str">
        <f t="shared" si="2"/>
        <v>WTP</v>
      </c>
      <c r="D168" t="str">
        <f>"53"</f>
        <v>53</v>
      </c>
      <c r="E168" t="str">
        <f>""</f>
        <v/>
      </c>
    </row>
    <row r="169" spans="1:5" x14ac:dyDescent="0.35">
      <c r="A169" t="str">
        <f>"FAZREEN EDRINA ANNISHA BINTI ROSLI"</f>
        <v>FAZREEN EDRINA ANNISHA BINTI ROSLI</v>
      </c>
      <c r="B169" t="str">
        <f>"021009050198"</f>
        <v>021009050198</v>
      </c>
      <c r="C169" t="str">
        <f t="shared" si="2"/>
        <v>WTP</v>
      </c>
      <c r="D169" t="str">
        <f>"31"</f>
        <v>31</v>
      </c>
      <c r="E169" t="str">
        <f>""</f>
        <v/>
      </c>
    </row>
    <row r="170" spans="1:5" x14ac:dyDescent="0.35">
      <c r="A170" t="str">
        <f>"FAZRIEYANA BINTI KHASNOR"</f>
        <v>FAZRIEYANA BINTI KHASNOR</v>
      </c>
      <c r="B170" t="str">
        <f>"020912011342"</f>
        <v>020912011342</v>
      </c>
      <c r="C170" t="str">
        <f t="shared" si="2"/>
        <v>WTP</v>
      </c>
      <c r="D170" t="str">
        <f>"47"</f>
        <v>47</v>
      </c>
      <c r="E170" t="str">
        <f>""</f>
        <v/>
      </c>
    </row>
    <row r="171" spans="1:5" x14ac:dyDescent="0.35">
      <c r="A171" t="str">
        <f>"FAZRUL AMRI BIN OSMAN"</f>
        <v>FAZRUL AMRI BIN OSMAN</v>
      </c>
      <c r="B171" t="str">
        <f>"021107100523"</f>
        <v>021107100523</v>
      </c>
      <c r="C171" t="str">
        <f t="shared" si="2"/>
        <v>WTP</v>
      </c>
      <c r="D171" t="str">
        <f>"34"</f>
        <v>34</v>
      </c>
      <c r="E171" t="str">
        <f>""</f>
        <v/>
      </c>
    </row>
    <row r="172" spans="1:5" x14ac:dyDescent="0.35">
      <c r="A172" t="str">
        <f>"FELISTYRA MATHASA RABAI ANAK  UNCHUM"</f>
        <v>FELISTYRA MATHASA RABAI ANAK  UNCHUM</v>
      </c>
      <c r="B172" t="str">
        <f>"020405130320"</f>
        <v>020405130320</v>
      </c>
      <c r="C172" t="str">
        <f t="shared" si="2"/>
        <v>WTP</v>
      </c>
      <c r="D172" t="str">
        <f>"-1"</f>
        <v>-1</v>
      </c>
      <c r="E172" t="str">
        <f>"3"</f>
        <v>3</v>
      </c>
    </row>
    <row r="173" spans="1:5" x14ac:dyDescent="0.35">
      <c r="A173" t="str">
        <f>"FELIX IGAT ANAK JEFFERY"</f>
        <v>FELIX IGAT ANAK JEFFERY</v>
      </c>
      <c r="B173" t="str">
        <f>"020915130259"</f>
        <v>020915130259</v>
      </c>
      <c r="C173" t="str">
        <f t="shared" si="2"/>
        <v>WTP</v>
      </c>
      <c r="D173" t="str">
        <f>"46"</f>
        <v>46</v>
      </c>
      <c r="E173" t="str">
        <f>""</f>
        <v/>
      </c>
    </row>
    <row r="174" spans="1:5" x14ac:dyDescent="0.35">
      <c r="A174" t="str">
        <f>"FELIXANDER KANA ANAK NYANG"</f>
        <v>FELIXANDER KANA ANAK NYANG</v>
      </c>
      <c r="B174" t="str">
        <f>"020106131147"</f>
        <v>020106131147</v>
      </c>
      <c r="C174" t="str">
        <f t="shared" si="2"/>
        <v>WTP</v>
      </c>
      <c r="D174" t="str">
        <f>"54"</f>
        <v>54</v>
      </c>
      <c r="E174" t="str">
        <f>""</f>
        <v/>
      </c>
    </row>
    <row r="175" spans="1:5" x14ac:dyDescent="0.35">
      <c r="A175" t="str">
        <f>"FEVSAFIKAH BINTI LARIM"</f>
        <v>FEVSAFIKAH BINTI LARIM</v>
      </c>
      <c r="B175" t="str">
        <f>"021201120352"</f>
        <v>021201120352</v>
      </c>
      <c r="C175" t="str">
        <f t="shared" si="2"/>
        <v>WTP</v>
      </c>
      <c r="D175" t="str">
        <f>"43"</f>
        <v>43</v>
      </c>
      <c r="E175" t="str">
        <f>""</f>
        <v/>
      </c>
    </row>
    <row r="176" spans="1:5" x14ac:dyDescent="0.35">
      <c r="A176" t="str">
        <f>"FIRDAUS DANIEL BIN MOHD HAIZULZELIN"</f>
        <v>FIRDAUS DANIEL BIN MOHD HAIZULZELIN</v>
      </c>
      <c r="B176" t="str">
        <f>"020317110469"</f>
        <v>020317110469</v>
      </c>
      <c r="C176" t="str">
        <f t="shared" si="2"/>
        <v>WTP</v>
      </c>
      <c r="D176" t="str">
        <f>"27"</f>
        <v>27</v>
      </c>
      <c r="E176" t="str">
        <f>""</f>
        <v/>
      </c>
    </row>
    <row r="177" spans="1:5" x14ac:dyDescent="0.35">
      <c r="A177" t="str">
        <f>"FITHRIYAANI BINTI ZUBAIDI"</f>
        <v>FITHRIYAANI BINTI ZUBAIDI</v>
      </c>
      <c r="B177" t="str">
        <f>"020911130278"</f>
        <v>020911130278</v>
      </c>
      <c r="C177" t="str">
        <f t="shared" si="2"/>
        <v>WTP</v>
      </c>
      <c r="D177" t="str">
        <f>"61"</f>
        <v>61</v>
      </c>
      <c r="E177" t="str">
        <f>""</f>
        <v/>
      </c>
    </row>
    <row r="178" spans="1:5" x14ac:dyDescent="0.35">
      <c r="A178" t="str">
        <f>"FLORA ANAK JAMES MANJA"</f>
        <v>FLORA ANAK JAMES MANJA</v>
      </c>
      <c r="B178" t="str">
        <f>"020726131156"</f>
        <v>020726131156</v>
      </c>
      <c r="C178" t="str">
        <f t="shared" si="2"/>
        <v>WTP</v>
      </c>
      <c r="D178" t="str">
        <f>"53"</f>
        <v>53</v>
      </c>
      <c r="E178" t="str">
        <f>""</f>
        <v/>
      </c>
    </row>
    <row r="179" spans="1:5" x14ac:dyDescent="0.35">
      <c r="A179" t="str">
        <f>"FLORENCENICKA ANAK DRAMAN"</f>
        <v>FLORENCENICKA ANAK DRAMAN</v>
      </c>
      <c r="B179" t="str">
        <f>"020306130202"</f>
        <v>020306130202</v>
      </c>
      <c r="C179" t="str">
        <f t="shared" si="2"/>
        <v>WTP</v>
      </c>
      <c r="D179" t="str">
        <f>"68"</f>
        <v>68</v>
      </c>
      <c r="E179" t="str">
        <f>""</f>
        <v/>
      </c>
    </row>
    <row r="180" spans="1:5" x14ac:dyDescent="0.35">
      <c r="A180" t="str">
        <f>"GABRIELLA GEORGE"</f>
        <v>GABRIELLA GEORGE</v>
      </c>
      <c r="B180" t="str">
        <f>"020621120776"</f>
        <v>020621120776</v>
      </c>
      <c r="C180" t="str">
        <f t="shared" si="2"/>
        <v>WTP</v>
      </c>
      <c r="D180" t="str">
        <f>"39"</f>
        <v>39</v>
      </c>
      <c r="E180" t="str">
        <f>""</f>
        <v/>
      </c>
    </row>
    <row r="181" spans="1:5" x14ac:dyDescent="0.35">
      <c r="A181" t="str">
        <f>"GEORGIENA JOSELYN ANAK STANLEY"</f>
        <v>GEORGIENA JOSELYN ANAK STANLEY</v>
      </c>
      <c r="B181" t="str">
        <f>"020318130154"</f>
        <v>020318130154</v>
      </c>
      <c r="C181" t="str">
        <f t="shared" si="2"/>
        <v>WTP</v>
      </c>
      <c r="D181" t="str">
        <f>"44"</f>
        <v>44</v>
      </c>
      <c r="E181" t="str">
        <f>""</f>
        <v/>
      </c>
    </row>
    <row r="182" spans="1:5" x14ac:dyDescent="0.35">
      <c r="A182" t="str">
        <f>"GERICSON ANAK GEORGE"</f>
        <v>GERICSON ANAK GEORGE</v>
      </c>
      <c r="B182" t="str">
        <f>"020917130519"</f>
        <v>020917130519</v>
      </c>
      <c r="C182" t="str">
        <f t="shared" si="2"/>
        <v>WTP</v>
      </c>
      <c r="D182" t="str">
        <f>"60"</f>
        <v>60</v>
      </c>
      <c r="E182" t="str">
        <f>""</f>
        <v/>
      </c>
    </row>
    <row r="183" spans="1:5" x14ac:dyDescent="0.35">
      <c r="A183" t="str">
        <f>"HAFIZUDDIN BIN ABDUL RAHMAN"</f>
        <v>HAFIZUDDIN BIN ABDUL RAHMAN</v>
      </c>
      <c r="B183" t="str">
        <f>"020405100105"</f>
        <v>020405100105</v>
      </c>
      <c r="C183" t="str">
        <f t="shared" si="2"/>
        <v>WTP</v>
      </c>
      <c r="D183" t="str">
        <f>"70"</f>
        <v>70</v>
      </c>
      <c r="E183" t="str">
        <f>""</f>
        <v/>
      </c>
    </row>
    <row r="184" spans="1:5" x14ac:dyDescent="0.35">
      <c r="A184" t="str">
        <f>"HAFIZUL DANISH BIN HUSSIN"</f>
        <v>HAFIZUL DANISH BIN HUSSIN</v>
      </c>
      <c r="B184" t="str">
        <f>"020618010445"</f>
        <v>020618010445</v>
      </c>
      <c r="C184" t="str">
        <f t="shared" si="2"/>
        <v>WTP</v>
      </c>
      <c r="D184" t="str">
        <f>"66"</f>
        <v>66</v>
      </c>
      <c r="E184" t="str">
        <f>""</f>
        <v/>
      </c>
    </row>
    <row r="185" spans="1:5" x14ac:dyDescent="0.35">
      <c r="A185" t="str">
        <f>"HAFIZZUDIN BIN KHAIRUL ANUAR"</f>
        <v>HAFIZZUDIN BIN KHAIRUL ANUAR</v>
      </c>
      <c r="B185" t="str">
        <f>"020815101207"</f>
        <v>020815101207</v>
      </c>
      <c r="C185" t="str">
        <f t="shared" si="2"/>
        <v>WTP</v>
      </c>
      <c r="D185" t="str">
        <f>"57"</f>
        <v>57</v>
      </c>
      <c r="E185" t="str">
        <f>""</f>
        <v/>
      </c>
    </row>
    <row r="186" spans="1:5" x14ac:dyDescent="0.35">
      <c r="A186" t="str">
        <f>"HAFIZZUL RAHMAN BIN RIDZUAN"</f>
        <v>HAFIZZUL RAHMAN BIN RIDZUAN</v>
      </c>
      <c r="B186" t="str">
        <f>"020616020447"</f>
        <v>020616020447</v>
      </c>
      <c r="C186" t="str">
        <f t="shared" si="2"/>
        <v>WTP</v>
      </c>
      <c r="D186" t="str">
        <f>"58"</f>
        <v>58</v>
      </c>
      <c r="E186" t="str">
        <f>""</f>
        <v/>
      </c>
    </row>
    <row r="187" spans="1:5" x14ac:dyDescent="0.35">
      <c r="A187" t="str">
        <f>"HAIRIZAN A/L MESAH"</f>
        <v>HAIRIZAN A/L MESAH</v>
      </c>
      <c r="B187" t="str">
        <f>"020516060089"</f>
        <v>020516060089</v>
      </c>
      <c r="C187" t="str">
        <f t="shared" si="2"/>
        <v>WTP</v>
      </c>
      <c r="D187" t="str">
        <f>"32"</f>
        <v>32</v>
      </c>
      <c r="E187" t="str">
        <f>""</f>
        <v/>
      </c>
    </row>
    <row r="188" spans="1:5" x14ac:dyDescent="0.35">
      <c r="A188" t="str">
        <f>"HAIRUL BIN ANWAR "</f>
        <v xml:space="preserve">HAIRUL BIN ANWAR </v>
      </c>
      <c r="B188" t="str">
        <f>"021109121061"</f>
        <v>021109121061</v>
      </c>
      <c r="C188" t="str">
        <f t="shared" si="2"/>
        <v>WTP</v>
      </c>
      <c r="D188" t="str">
        <f>"48"</f>
        <v>48</v>
      </c>
      <c r="E188" t="str">
        <f>""</f>
        <v/>
      </c>
    </row>
    <row r="189" spans="1:5" x14ac:dyDescent="0.35">
      <c r="A189" t="str">
        <f>"HAMIMATUL ADE WEYAH BINTI HAWASI"</f>
        <v>HAMIMATUL ADE WEYAH BINTI HAWASI</v>
      </c>
      <c r="B189" t="str">
        <f>"020114020308"</f>
        <v>020114020308</v>
      </c>
      <c r="C189" t="str">
        <f t="shared" si="2"/>
        <v>WTP</v>
      </c>
      <c r="D189" t="str">
        <f>"23"</f>
        <v>23</v>
      </c>
      <c r="E189" t="str">
        <f>""</f>
        <v/>
      </c>
    </row>
    <row r="190" spans="1:5" x14ac:dyDescent="0.35">
      <c r="A190" t="str">
        <f>"HANEN AMJAD BIN UBAIDILLAH"</f>
        <v>HANEN AMJAD BIN UBAIDILLAH</v>
      </c>
      <c r="B190" t="str">
        <f>"021017060783"</f>
        <v>021017060783</v>
      </c>
      <c r="C190" t="str">
        <f t="shared" si="2"/>
        <v>WTP</v>
      </c>
      <c r="D190" t="str">
        <f>"20"</f>
        <v>20</v>
      </c>
      <c r="E190" t="str">
        <f>""</f>
        <v/>
      </c>
    </row>
    <row r="191" spans="1:5" x14ac:dyDescent="0.35">
      <c r="A191" t="str">
        <f>"HAWATUL AQILAH BINTI MOHD WAZIR"</f>
        <v>HAWATUL AQILAH BINTI MOHD WAZIR</v>
      </c>
      <c r="B191" t="str">
        <f>"020505130942"</f>
        <v>020505130942</v>
      </c>
      <c r="C191" t="str">
        <f t="shared" si="2"/>
        <v>WTP</v>
      </c>
      <c r="D191" t="str">
        <f>"64"</f>
        <v>64</v>
      </c>
      <c r="E191" t="str">
        <f>""</f>
        <v/>
      </c>
    </row>
    <row r="192" spans="1:5" x14ac:dyDescent="0.35">
      <c r="A192" t="str">
        <f>"HAZZIM SHAUKIE BIN MOHD RAFI"</f>
        <v>HAZZIM SHAUKIE BIN MOHD RAFI</v>
      </c>
      <c r="B192" t="str">
        <f>"021023070195"</f>
        <v>021023070195</v>
      </c>
      <c r="C192" t="str">
        <f t="shared" si="2"/>
        <v>WTP</v>
      </c>
      <c r="D192" t="str">
        <f>"34"</f>
        <v>34</v>
      </c>
      <c r="E192" t="str">
        <f>""</f>
        <v/>
      </c>
    </row>
    <row r="193" spans="1:5" x14ac:dyDescent="0.35">
      <c r="A193" t="str">
        <f>"HELVIANA VENSTER"</f>
        <v>HELVIANA VENSTER</v>
      </c>
      <c r="B193" t="str">
        <f>"021126120482"</f>
        <v>021126120482</v>
      </c>
      <c r="C193" t="str">
        <f t="shared" si="2"/>
        <v>WTP</v>
      </c>
      <c r="D193" t="str">
        <f>"51"</f>
        <v>51</v>
      </c>
      <c r="E193" t="str">
        <f>""</f>
        <v/>
      </c>
    </row>
    <row r="194" spans="1:5" x14ac:dyDescent="0.35">
      <c r="A194" t="str">
        <f>"HUZAIMI BIN ADNAN"</f>
        <v>HUZAIMI BIN ADNAN</v>
      </c>
      <c r="B194" t="str">
        <f>"020403060955"</f>
        <v>020403060955</v>
      </c>
      <c r="C194" t="str">
        <f t="shared" ref="C194:C257" si="3">"WTP"</f>
        <v>WTP</v>
      </c>
      <c r="D194" t="str">
        <f>"39"</f>
        <v>39</v>
      </c>
      <c r="E194" t="str">
        <f>""</f>
        <v/>
      </c>
    </row>
    <row r="195" spans="1:5" x14ac:dyDescent="0.35">
      <c r="A195" t="str">
        <f>"IANS BRYAN RAYONG BIN JAMIUS"</f>
        <v>IANS BRYAN RAYONG BIN JAMIUS</v>
      </c>
      <c r="B195" t="str">
        <f>"020124131183"</f>
        <v>020124131183</v>
      </c>
      <c r="C195" t="str">
        <f t="shared" si="3"/>
        <v>WTP</v>
      </c>
      <c r="D195" t="str">
        <f>"64"</f>
        <v>64</v>
      </c>
      <c r="E195" t="str">
        <f>""</f>
        <v/>
      </c>
    </row>
    <row r="196" spans="1:5" x14ac:dyDescent="0.35">
      <c r="A196" t="str">
        <f>"IDRIS BIN ABDUL MAJID"</f>
        <v>IDRIS BIN ABDUL MAJID</v>
      </c>
      <c r="B196" t="str">
        <f>"021012120409"</f>
        <v>021012120409</v>
      </c>
      <c r="C196" t="str">
        <f t="shared" si="3"/>
        <v>WTP</v>
      </c>
      <c r="D196" t="str">
        <f>"55"</f>
        <v>55</v>
      </c>
      <c r="E196" t="str">
        <f>""</f>
        <v/>
      </c>
    </row>
    <row r="197" spans="1:5" x14ac:dyDescent="0.35">
      <c r="A197" t="str">
        <f>"ILHAM SUFRI BIN NASRIHAN"</f>
        <v>ILHAM SUFRI BIN NASRIHAN</v>
      </c>
      <c r="B197" t="str">
        <f>"020625010611"</f>
        <v>020625010611</v>
      </c>
      <c r="C197" t="str">
        <f t="shared" si="3"/>
        <v>WTP</v>
      </c>
      <c r="D197" t="str">
        <f>"31"</f>
        <v>31</v>
      </c>
      <c r="E197" t="str">
        <f>""</f>
        <v/>
      </c>
    </row>
    <row r="198" spans="1:5" x14ac:dyDescent="0.35">
      <c r="A198" t="str">
        <f>"INTAN NUR AFIKAH RUMAIZAH BINTI JARMAN"</f>
        <v>INTAN NUR AFIKAH RUMAIZAH BINTI JARMAN</v>
      </c>
      <c r="B198" t="str">
        <f>"020301080402"</f>
        <v>020301080402</v>
      </c>
      <c r="C198" t="str">
        <f t="shared" si="3"/>
        <v>WTP</v>
      </c>
      <c r="D198" t="str">
        <f>"25"</f>
        <v>25</v>
      </c>
      <c r="E198" t="str">
        <f>""</f>
        <v/>
      </c>
    </row>
    <row r="199" spans="1:5" x14ac:dyDescent="0.35">
      <c r="A199" t="str">
        <f>"IREEN ADRIANA BINTI MOHD NAZERI "</f>
        <v xml:space="preserve">IREEN ADRIANA BINTI MOHD NAZERI </v>
      </c>
      <c r="B199" t="str">
        <f>"020823100124"</f>
        <v>020823100124</v>
      </c>
      <c r="C199" t="str">
        <f t="shared" si="3"/>
        <v>WTP</v>
      </c>
      <c r="D199" t="str">
        <f>"44"</f>
        <v>44</v>
      </c>
      <c r="E199" t="str">
        <f>""</f>
        <v/>
      </c>
    </row>
    <row r="200" spans="1:5" x14ac:dyDescent="0.35">
      <c r="A200" t="str">
        <f>"ISKANDAR ILHAM SHAH BIN MOKHTAR"</f>
        <v>ISKANDAR ILHAM SHAH BIN MOKHTAR</v>
      </c>
      <c r="B200" t="str">
        <f>"020719080987"</f>
        <v>020719080987</v>
      </c>
      <c r="C200" t="str">
        <f t="shared" si="3"/>
        <v>WTP</v>
      </c>
      <c r="D200" t="str">
        <f>"43"</f>
        <v>43</v>
      </c>
      <c r="E200" t="str">
        <f>""</f>
        <v/>
      </c>
    </row>
    <row r="201" spans="1:5" x14ac:dyDescent="0.35">
      <c r="A201" t="str">
        <f>"ISKANDAR JAMALULLAIL BIN BAHARUDDINÂ "</f>
        <v>ISKANDAR JAMALULLAIL BIN BAHARUDDINÂ </v>
      </c>
      <c r="B201" t="str">
        <f>"020503080291"</f>
        <v>020503080291</v>
      </c>
      <c r="C201" t="str">
        <f t="shared" si="3"/>
        <v>WTP</v>
      </c>
      <c r="D201" t="str">
        <f>"56"</f>
        <v>56</v>
      </c>
      <c r="E201" t="str">
        <f>""</f>
        <v/>
      </c>
    </row>
    <row r="202" spans="1:5" x14ac:dyDescent="0.35">
      <c r="A202" t="str">
        <f>"ISMA DANISH BIN MOHD ZAMANI"</f>
        <v>ISMA DANISH BIN MOHD ZAMANI</v>
      </c>
      <c r="B202" t="str">
        <f>"020611101651"</f>
        <v>020611101651</v>
      </c>
      <c r="C202" t="str">
        <f t="shared" si="3"/>
        <v>WTP</v>
      </c>
      <c r="D202" t="str">
        <f>"-1"</f>
        <v>-1</v>
      </c>
      <c r="E202" t="str">
        <f>"3"</f>
        <v>3</v>
      </c>
    </row>
    <row r="203" spans="1:5" x14ac:dyDescent="0.35">
      <c r="A203" t="str">
        <f>"ISMA FIKRI BIN BASIR"</f>
        <v>ISMA FIKRI BIN BASIR</v>
      </c>
      <c r="B203" t="str">
        <f>"020318040191"</f>
        <v>020318040191</v>
      </c>
      <c r="C203" t="str">
        <f t="shared" si="3"/>
        <v>WTP</v>
      </c>
      <c r="D203" t="str">
        <f>"36"</f>
        <v>36</v>
      </c>
      <c r="E203" t="str">
        <f>""</f>
        <v/>
      </c>
    </row>
    <row r="204" spans="1:5" x14ac:dyDescent="0.35">
      <c r="A204" t="str">
        <f>"IZWAN SHAH BIN ABDUL MANAP"</f>
        <v>IZWAN SHAH BIN ABDUL MANAP</v>
      </c>
      <c r="B204" t="str">
        <f>"021025040053"</f>
        <v>021025040053</v>
      </c>
      <c r="C204" t="str">
        <f t="shared" si="3"/>
        <v>WTP</v>
      </c>
      <c r="D204" t="str">
        <f>"44"</f>
        <v>44</v>
      </c>
      <c r="E204" t="str">
        <f>""</f>
        <v/>
      </c>
    </row>
    <row r="205" spans="1:5" x14ac:dyDescent="0.35">
      <c r="A205" t="str">
        <f>"IZZAH BINTI HASNAN"</f>
        <v>IZZAH BINTI HASNAN</v>
      </c>
      <c r="B205" t="str">
        <f>"020628050344"</f>
        <v>020628050344</v>
      </c>
      <c r="C205" t="str">
        <f t="shared" si="3"/>
        <v>WTP</v>
      </c>
      <c r="D205" t="str">
        <f>"42"</f>
        <v>42</v>
      </c>
      <c r="E205" t="str">
        <f>""</f>
        <v/>
      </c>
    </row>
    <row r="206" spans="1:5" x14ac:dyDescent="0.35">
      <c r="A206" t="str">
        <f>"IZZUL DARWISH BIN BANI AZIZUL ASHHA"</f>
        <v>IZZUL DARWISH BIN BANI AZIZUL ASHHA</v>
      </c>
      <c r="B206" t="str">
        <f>"020422140045"</f>
        <v>020422140045</v>
      </c>
      <c r="C206" t="str">
        <f t="shared" si="3"/>
        <v>WTP</v>
      </c>
      <c r="D206" t="str">
        <f>"21"</f>
        <v>21</v>
      </c>
      <c r="E206" t="str">
        <f>""</f>
        <v/>
      </c>
    </row>
    <row r="207" spans="1:5" x14ac:dyDescent="0.35">
      <c r="A207" t="str">
        <f>"JACKLEE JIMLIN"</f>
        <v>JACKLEE JIMLIN</v>
      </c>
      <c r="B207" t="str">
        <f>"020731120945"</f>
        <v>020731120945</v>
      </c>
      <c r="C207" t="str">
        <f t="shared" si="3"/>
        <v>WTP</v>
      </c>
      <c r="D207" t="str">
        <f>"44"</f>
        <v>44</v>
      </c>
      <c r="E207" t="str">
        <f>""</f>
        <v/>
      </c>
    </row>
    <row r="208" spans="1:5" x14ac:dyDescent="0.35">
      <c r="A208" t="str">
        <f>"JAMES JERRY JUNIOR ANAK JAMES"</f>
        <v>JAMES JERRY JUNIOR ANAK JAMES</v>
      </c>
      <c r="B208" t="str">
        <f>"020303130995"</f>
        <v>020303130995</v>
      </c>
      <c r="C208" t="str">
        <f t="shared" si="3"/>
        <v>WTP</v>
      </c>
      <c r="D208" t="str">
        <f>"50"</f>
        <v>50</v>
      </c>
      <c r="E208" t="str">
        <f>""</f>
        <v/>
      </c>
    </row>
    <row r="209" spans="1:5" x14ac:dyDescent="0.35">
      <c r="A209" t="str">
        <f>"JANE WELTY ANAK ALEXANDER PETRUS"</f>
        <v>JANE WELTY ANAK ALEXANDER PETRUS</v>
      </c>
      <c r="B209" t="str">
        <f>"021219130532"</f>
        <v>021219130532</v>
      </c>
      <c r="C209" t="str">
        <f t="shared" si="3"/>
        <v>WTP</v>
      </c>
      <c r="D209" t="str">
        <f>"50"</f>
        <v>50</v>
      </c>
      <c r="E209" t="str">
        <f>""</f>
        <v/>
      </c>
    </row>
    <row r="210" spans="1:5" x14ac:dyDescent="0.35">
      <c r="A210" t="str">
        <f>"JASHUA SIMIN"</f>
        <v>JASHUA SIMIN</v>
      </c>
      <c r="B210" t="str">
        <f>"020526120137"</f>
        <v>020526120137</v>
      </c>
      <c r="C210" t="str">
        <f t="shared" si="3"/>
        <v>WTP</v>
      </c>
      <c r="D210" t="str">
        <f>"57"</f>
        <v>57</v>
      </c>
      <c r="E210" t="str">
        <f>""</f>
        <v/>
      </c>
    </row>
    <row r="211" spans="1:5" x14ac:dyDescent="0.35">
      <c r="A211" t="str">
        <f>"JASMITA A/P MANIARASU"</f>
        <v>JASMITA A/P MANIARASU</v>
      </c>
      <c r="B211" t="str">
        <f>"021224101824"</f>
        <v>021224101824</v>
      </c>
      <c r="C211" t="str">
        <f t="shared" si="3"/>
        <v>WTP</v>
      </c>
      <c r="D211" t="str">
        <f>"24"</f>
        <v>24</v>
      </c>
      <c r="E211" t="str">
        <f>""</f>
        <v/>
      </c>
    </row>
    <row r="212" spans="1:5" x14ac:dyDescent="0.35">
      <c r="A212" t="str">
        <f>"JAYSON MINE LULRESIO"</f>
        <v>JAYSON MINE LULRESIO</v>
      </c>
      <c r="B212" t="str">
        <f>"020225121371"</f>
        <v>020225121371</v>
      </c>
      <c r="C212" t="str">
        <f t="shared" si="3"/>
        <v>WTP</v>
      </c>
      <c r="D212" t="str">
        <f>"51"</f>
        <v>51</v>
      </c>
      <c r="E212" t="str">
        <f>""</f>
        <v/>
      </c>
    </row>
    <row r="213" spans="1:5" x14ac:dyDescent="0.35">
      <c r="A213" t="str">
        <f>"JENIFER TAWI"</f>
        <v>JENIFER TAWI</v>
      </c>
      <c r="B213" t="str">
        <f>"020317130910"</f>
        <v>020317130910</v>
      </c>
      <c r="C213" t="str">
        <f t="shared" si="3"/>
        <v>WTP</v>
      </c>
      <c r="D213" t="str">
        <f>"43"</f>
        <v>43</v>
      </c>
      <c r="E213" t="str">
        <f>""</f>
        <v/>
      </c>
    </row>
    <row r="214" spans="1:5" x14ac:dyDescent="0.35">
      <c r="A214" t="str">
        <f>"JESSICA JESNAM"</f>
        <v>JESSICA JESNAM</v>
      </c>
      <c r="B214" t="str">
        <f>"021004120310"</f>
        <v>021004120310</v>
      </c>
      <c r="C214" t="str">
        <f t="shared" si="3"/>
        <v>WTP</v>
      </c>
      <c r="D214" t="str">
        <f>"47"</f>
        <v>47</v>
      </c>
      <c r="E214" t="str">
        <f>""</f>
        <v/>
      </c>
    </row>
    <row r="215" spans="1:5" x14ac:dyDescent="0.35">
      <c r="A215" t="str">
        <f>"JIKOLIN SOMBILIN"</f>
        <v>JIKOLIN SOMBILIN</v>
      </c>
      <c r="B215" t="str">
        <f>"020127120279"</f>
        <v>020127120279</v>
      </c>
      <c r="C215" t="str">
        <f t="shared" si="3"/>
        <v>WTP</v>
      </c>
      <c r="D215" t="str">
        <f>"66"</f>
        <v>66</v>
      </c>
      <c r="E215" t="str">
        <f>""</f>
        <v/>
      </c>
    </row>
    <row r="216" spans="1:5" x14ac:dyDescent="0.35">
      <c r="A216" t="str">
        <f>"JOEL JUNIOR JICKSON"</f>
        <v>JOEL JUNIOR JICKSON</v>
      </c>
      <c r="B216" t="str">
        <f>"021101120013"</f>
        <v>021101120013</v>
      </c>
      <c r="C216" t="str">
        <f t="shared" si="3"/>
        <v>WTP</v>
      </c>
      <c r="D216" t="str">
        <f>"30"</f>
        <v>30</v>
      </c>
      <c r="E216" t="str">
        <f>""</f>
        <v/>
      </c>
    </row>
    <row r="217" spans="1:5" x14ac:dyDescent="0.35">
      <c r="A217" t="str">
        <f>"JOHN KHING ANAK DINGGAI"</f>
        <v>JOHN KHING ANAK DINGGAI</v>
      </c>
      <c r="B217" t="str">
        <f>"021122131117"</f>
        <v>021122131117</v>
      </c>
      <c r="C217" t="str">
        <f t="shared" si="3"/>
        <v>WTP</v>
      </c>
      <c r="D217" t="str">
        <f>"66"</f>
        <v>66</v>
      </c>
      <c r="E217" t="str">
        <f>""</f>
        <v/>
      </c>
    </row>
    <row r="218" spans="1:5" x14ac:dyDescent="0.35">
      <c r="A218" t="str">
        <f>"JOHN REGINALD DALUBATAN"</f>
        <v>JOHN REGINALD DALUBATAN</v>
      </c>
      <c r="B218" t="str">
        <f>"020606011379"</f>
        <v>020606011379</v>
      </c>
      <c r="C218" t="str">
        <f t="shared" si="3"/>
        <v>WTP</v>
      </c>
      <c r="D218" t="str">
        <f>"42"</f>
        <v>42</v>
      </c>
      <c r="E218" t="str">
        <f>""</f>
        <v/>
      </c>
    </row>
    <row r="219" spans="1:5" x14ac:dyDescent="0.35">
      <c r="A219" t="str">
        <f>"JONATHAN JEFFERY"</f>
        <v>JONATHAN JEFFERY</v>
      </c>
      <c r="B219" t="str">
        <f>"020205120777"</f>
        <v>020205120777</v>
      </c>
      <c r="C219" t="str">
        <f t="shared" si="3"/>
        <v>WTP</v>
      </c>
      <c r="D219" t="str">
        <f>"69"</f>
        <v>69</v>
      </c>
      <c r="E219" t="str">
        <f>""</f>
        <v/>
      </c>
    </row>
    <row r="220" spans="1:5" x14ac:dyDescent="0.35">
      <c r="A220" t="str">
        <f>"JULIA NURLIYANA BINTI MOHD JOHARI"</f>
        <v>JULIA NURLIYANA BINTI MOHD JOHARI</v>
      </c>
      <c r="B220" t="str">
        <f>"021110020188"</f>
        <v>021110020188</v>
      </c>
      <c r="C220" t="str">
        <f t="shared" si="3"/>
        <v>WTP</v>
      </c>
      <c r="D220" t="str">
        <f>"51"</f>
        <v>51</v>
      </c>
      <c r="E220" t="str">
        <f>""</f>
        <v/>
      </c>
    </row>
    <row r="221" spans="1:5" x14ac:dyDescent="0.35">
      <c r="A221" t="str">
        <f>"JULIANA BINTI BILAHILKAN ABDU SALAM"</f>
        <v>JULIANA BINTI BILAHILKAN ABDU SALAM</v>
      </c>
      <c r="B221" t="str">
        <f>"020316120972"</f>
        <v>020316120972</v>
      </c>
      <c r="C221" t="str">
        <f t="shared" si="3"/>
        <v>WTP</v>
      </c>
      <c r="D221" t="str">
        <f>"54"</f>
        <v>54</v>
      </c>
      <c r="E221" t="str">
        <f>""</f>
        <v/>
      </c>
    </row>
    <row r="222" spans="1:5" x14ac:dyDescent="0.35">
      <c r="A222" t="str">
        <f>"JUYANTI JELIMAH JULAIHI"</f>
        <v>JUYANTI JELIMAH JULAIHI</v>
      </c>
      <c r="B222" t="str">
        <f>"021028130476"</f>
        <v>021028130476</v>
      </c>
      <c r="C222" t="str">
        <f t="shared" si="3"/>
        <v>WTP</v>
      </c>
      <c r="D222" t="str">
        <f>"56"</f>
        <v>56</v>
      </c>
      <c r="E222" t="str">
        <f>""</f>
        <v/>
      </c>
    </row>
    <row r="223" spans="1:5" x14ac:dyDescent="0.35">
      <c r="A223" t="str">
        <f>"JUZOON RYAN JIBIUS DIOSING"</f>
        <v>JUZOON RYAN JIBIUS DIOSING</v>
      </c>
      <c r="B223" t="str">
        <f>"021122120477"</f>
        <v>021122120477</v>
      </c>
      <c r="C223" t="str">
        <f t="shared" si="3"/>
        <v>WTP</v>
      </c>
      <c r="D223" t="str">
        <f>"45"</f>
        <v>45</v>
      </c>
      <c r="E223" t="str">
        <f>""</f>
        <v/>
      </c>
    </row>
    <row r="224" spans="1:5" x14ac:dyDescent="0.35">
      <c r="A224" t="str">
        <f>"KADLYNNE KUTTY ANAK KANEDDY"</f>
        <v>KADLYNNE KUTTY ANAK KANEDDY</v>
      </c>
      <c r="B224" t="str">
        <f>"020328130158"</f>
        <v>020328130158</v>
      </c>
      <c r="C224" t="str">
        <f t="shared" si="3"/>
        <v>WTP</v>
      </c>
      <c r="D224" t="str">
        <f>"71"</f>
        <v>71</v>
      </c>
      <c r="E224" t="str">
        <f>""</f>
        <v/>
      </c>
    </row>
    <row r="225" spans="1:5" x14ac:dyDescent="0.35">
      <c r="A225" t="str">
        <f>"KASYFUL ADZHIM BIN KELAZEN"</f>
        <v>KASYFUL ADZHIM BIN KELAZEN</v>
      </c>
      <c r="B225" t="str">
        <f>"020828120765"</f>
        <v>020828120765</v>
      </c>
      <c r="C225" t="str">
        <f t="shared" si="3"/>
        <v>WTP</v>
      </c>
      <c r="D225" t="str">
        <f>"40"</f>
        <v>40</v>
      </c>
      <c r="E225" t="str">
        <f>""</f>
        <v/>
      </c>
    </row>
    <row r="226" spans="1:5" x14ac:dyDescent="0.35">
      <c r="A226" t="str">
        <f>"KATHI DILORES JODA"</f>
        <v>KATHI DILORES JODA</v>
      </c>
      <c r="B226" t="str">
        <f>"020208121046"</f>
        <v>020208121046</v>
      </c>
      <c r="C226" t="str">
        <f t="shared" si="3"/>
        <v>WTP</v>
      </c>
      <c r="D226" t="str">
        <f>"54"</f>
        <v>54</v>
      </c>
      <c r="E226" t="str">
        <f>""</f>
        <v/>
      </c>
    </row>
    <row r="227" spans="1:5" x14ac:dyDescent="0.35">
      <c r="A227" t="str">
        <f>"KHAIRI NUR HAIKAL BIN FADZIL"</f>
        <v>KHAIRI NUR HAIKAL BIN FADZIL</v>
      </c>
      <c r="B227" t="str">
        <f>"020707040267"</f>
        <v>020707040267</v>
      </c>
      <c r="C227" t="str">
        <f t="shared" si="3"/>
        <v>WTP</v>
      </c>
      <c r="D227" t="str">
        <f>"34"</f>
        <v>34</v>
      </c>
      <c r="E227" t="str">
        <f>""</f>
        <v/>
      </c>
    </row>
    <row r="228" spans="1:5" x14ac:dyDescent="0.35">
      <c r="A228" t="str">
        <f>"KHAIRUL AZRI BIN LUKMAN"</f>
        <v>KHAIRUL AZRI BIN LUKMAN</v>
      </c>
      <c r="B228" t="str">
        <f>"020606102377"</f>
        <v>020606102377</v>
      </c>
      <c r="C228" t="str">
        <f t="shared" si="3"/>
        <v>WTP</v>
      </c>
      <c r="D228" t="str">
        <f>"-1"</f>
        <v>-1</v>
      </c>
      <c r="E228" t="str">
        <f>"3"</f>
        <v>3</v>
      </c>
    </row>
    <row r="229" spans="1:5" x14ac:dyDescent="0.35">
      <c r="A229" t="str">
        <f>"KHAIRUL IRFAN BIN MOHD RASHIDI"</f>
        <v>KHAIRUL IRFAN BIN MOHD RASHIDI</v>
      </c>
      <c r="B229" t="str">
        <f>"021207020619"</f>
        <v>021207020619</v>
      </c>
      <c r="C229" t="str">
        <f t="shared" si="3"/>
        <v>WTP</v>
      </c>
      <c r="D229" t="str">
        <f>"31"</f>
        <v>31</v>
      </c>
      <c r="E229" t="str">
        <f>""</f>
        <v/>
      </c>
    </row>
    <row r="230" spans="1:5" x14ac:dyDescent="0.35">
      <c r="A230" t="str">
        <f>"KHAIRUL SYAHMI BIN NORAZLIN"</f>
        <v>KHAIRUL SYAHMI BIN NORAZLIN</v>
      </c>
      <c r="B230" t="str">
        <f>"020601140497"</f>
        <v>020601140497</v>
      </c>
      <c r="C230" t="str">
        <f t="shared" si="3"/>
        <v>WTP</v>
      </c>
      <c r="D230" t="str">
        <f>"45"</f>
        <v>45</v>
      </c>
      <c r="E230" t="str">
        <f>""</f>
        <v/>
      </c>
    </row>
    <row r="231" spans="1:5" x14ac:dyDescent="0.35">
      <c r="A231" t="str">
        <f>"KHALIF JEFRI BIN MOHD JAIS"</f>
        <v>KHALIF JEFRI BIN MOHD JAIS</v>
      </c>
      <c r="B231" t="str">
        <f>"021211060269"</f>
        <v>021211060269</v>
      </c>
      <c r="C231" t="str">
        <f t="shared" si="3"/>
        <v>WTP</v>
      </c>
      <c r="D231" t="str">
        <f>"20"</f>
        <v>20</v>
      </c>
      <c r="E231" t="str">
        <f>""</f>
        <v/>
      </c>
    </row>
    <row r="232" spans="1:5" x14ac:dyDescent="0.35">
      <c r="A232" t="str">
        <f>"KISHENDRAN A/L RAMACHANDRAN"</f>
        <v>KISHENDRAN A/L RAMACHANDRAN</v>
      </c>
      <c r="B232" t="str">
        <f>"020515050495"</f>
        <v>020515050495</v>
      </c>
      <c r="C232" t="str">
        <f t="shared" si="3"/>
        <v>WTP</v>
      </c>
      <c r="D232" t="str">
        <f>"50"</f>
        <v>50</v>
      </c>
      <c r="E232" t="str">
        <f>""</f>
        <v/>
      </c>
    </row>
    <row r="233" spans="1:5" x14ac:dyDescent="0.35">
      <c r="A233" t="str">
        <f>"LAETITIA HILDEGARDA ANGKANGON"</f>
        <v>LAETITIA HILDEGARDA ANGKANGON</v>
      </c>
      <c r="B233" t="str">
        <f>"020103121496"</f>
        <v>020103121496</v>
      </c>
      <c r="C233" t="str">
        <f t="shared" si="3"/>
        <v>WTP</v>
      </c>
      <c r="D233" t="str">
        <f>"52"</f>
        <v>52</v>
      </c>
      <c r="E233" t="str">
        <f>""</f>
        <v/>
      </c>
    </row>
    <row r="234" spans="1:5" x14ac:dyDescent="0.35">
      <c r="A234" t="str">
        <f>"LAI SI JIE"</f>
        <v>LAI SI JIE</v>
      </c>
      <c r="B234" t="str">
        <f>"020421010409"</f>
        <v>020421010409</v>
      </c>
      <c r="C234" t="str">
        <f t="shared" si="3"/>
        <v>WTP</v>
      </c>
      <c r="D234" t="str">
        <f>"45"</f>
        <v>45</v>
      </c>
      <c r="E234" t="str">
        <f>""</f>
        <v/>
      </c>
    </row>
    <row r="235" spans="1:5" x14ac:dyDescent="0.35">
      <c r="A235" t="str">
        <f>"LAI SZE MEI"</f>
        <v>LAI SZE MEI</v>
      </c>
      <c r="B235" t="str">
        <f>"021215130834"</f>
        <v>021215130834</v>
      </c>
      <c r="C235" t="str">
        <f t="shared" si="3"/>
        <v>WTP</v>
      </c>
      <c r="D235" t="str">
        <f>"41"</f>
        <v>41</v>
      </c>
      <c r="E235" t="str">
        <f>""</f>
        <v/>
      </c>
    </row>
    <row r="236" spans="1:5" x14ac:dyDescent="0.35">
      <c r="A236" t="str">
        <f>"LAWRANCE DAWSON ANAK NICOLSON"</f>
        <v>LAWRANCE DAWSON ANAK NICOLSON</v>
      </c>
      <c r="B236" t="str">
        <f>"020620130227"</f>
        <v>020620130227</v>
      </c>
      <c r="C236" t="str">
        <f t="shared" si="3"/>
        <v>WTP</v>
      </c>
      <c r="D236" t="str">
        <f>"45"</f>
        <v>45</v>
      </c>
      <c r="E236" t="str">
        <f>""</f>
        <v/>
      </c>
    </row>
    <row r="237" spans="1:5" x14ac:dyDescent="0.35">
      <c r="A237" t="str">
        <f>"LEE CHIN CHAI"</f>
        <v>LEE CHIN CHAI</v>
      </c>
      <c r="B237" t="str">
        <f>"021227130049"</f>
        <v>021227130049</v>
      </c>
      <c r="C237" t="str">
        <f t="shared" si="3"/>
        <v>WTP</v>
      </c>
      <c r="D237" t="str">
        <f>"63"</f>
        <v>63</v>
      </c>
      <c r="E237" t="str">
        <f>""</f>
        <v/>
      </c>
    </row>
    <row r="238" spans="1:5" x14ac:dyDescent="0.35">
      <c r="A238" t="str">
        <f>"LEMBAT ANAK HENRY SANG"</f>
        <v>LEMBAT ANAK HENRY SANG</v>
      </c>
      <c r="B238" t="str">
        <f>"020311130987"</f>
        <v>020311130987</v>
      </c>
      <c r="C238" t="str">
        <f t="shared" si="3"/>
        <v>WTP</v>
      </c>
      <c r="D238" t="str">
        <f>"53"</f>
        <v>53</v>
      </c>
      <c r="E238" t="str">
        <f>""</f>
        <v/>
      </c>
    </row>
    <row r="239" spans="1:5" x14ac:dyDescent="0.35">
      <c r="A239" t="str">
        <f>"LION BIN SUN FATT AHIN"</f>
        <v>LION BIN SUN FATT AHIN</v>
      </c>
      <c r="B239" t="str">
        <f>"020216120633"</f>
        <v>020216120633</v>
      </c>
      <c r="C239" t="str">
        <f t="shared" si="3"/>
        <v>WTP</v>
      </c>
      <c r="D239" t="str">
        <f>"46"</f>
        <v>46</v>
      </c>
      <c r="E239" t="str">
        <f>""</f>
        <v/>
      </c>
    </row>
    <row r="240" spans="1:5" x14ac:dyDescent="0.35">
      <c r="A240" t="str">
        <f>"LOGA RUUBEN A/L RAMESH"</f>
        <v>LOGA RUUBEN A/L RAMESH</v>
      </c>
      <c r="B240" t="str">
        <f>"020122060641"</f>
        <v>020122060641</v>
      </c>
      <c r="C240" t="str">
        <f t="shared" si="3"/>
        <v>WTP</v>
      </c>
      <c r="D240" t="str">
        <f>"35"</f>
        <v>35</v>
      </c>
      <c r="E240" t="str">
        <f>""</f>
        <v/>
      </c>
    </row>
    <row r="241" spans="1:5" x14ac:dyDescent="0.35">
      <c r="A241" t="str">
        <f>"LOKMAN HAKIM BIN DZUL KURNAIN"</f>
        <v>LOKMAN HAKIM BIN DZUL KURNAIN</v>
      </c>
      <c r="B241" t="str">
        <f>"020723080293"</f>
        <v>020723080293</v>
      </c>
      <c r="C241" t="str">
        <f t="shared" si="3"/>
        <v>WTP</v>
      </c>
      <c r="D241" t="str">
        <f>"68"</f>
        <v>68</v>
      </c>
      <c r="E241" t="str">
        <f>""</f>
        <v/>
      </c>
    </row>
    <row r="242" spans="1:5" x14ac:dyDescent="0.35">
      <c r="A242" t="str">
        <f>"LUKAS ANAK ROBEN"</f>
        <v>LUKAS ANAK ROBEN</v>
      </c>
      <c r="B242" t="str">
        <f>"021004131001"</f>
        <v>021004131001</v>
      </c>
      <c r="C242" t="str">
        <f t="shared" si="3"/>
        <v>WTP</v>
      </c>
      <c r="D242" t="str">
        <f>"51"</f>
        <v>51</v>
      </c>
      <c r="E242" t="str">
        <f>""</f>
        <v/>
      </c>
    </row>
    <row r="243" spans="1:5" x14ac:dyDescent="0.35">
      <c r="A243" t="str">
        <f>"LUQMAN HAKIM BIN BURHANUDDIN"</f>
        <v>LUQMAN HAKIM BIN BURHANUDDIN</v>
      </c>
      <c r="B243" t="str">
        <f>"021026101583"</f>
        <v>021026101583</v>
      </c>
      <c r="C243" t="str">
        <f t="shared" si="3"/>
        <v>WTP</v>
      </c>
      <c r="D243" t="str">
        <f>"37"</f>
        <v>37</v>
      </c>
      <c r="E243" t="str">
        <f>""</f>
        <v/>
      </c>
    </row>
    <row r="244" spans="1:5" x14ac:dyDescent="0.35">
      <c r="A244" t="str">
        <f>"LUQMAN HAKIM BIN ZAINAL ABIDIN"</f>
        <v>LUQMAN HAKIM BIN ZAINAL ABIDIN</v>
      </c>
      <c r="B244" t="str">
        <f>"021117080677"</f>
        <v>021117080677</v>
      </c>
      <c r="C244" t="str">
        <f t="shared" si="3"/>
        <v>WTP</v>
      </c>
      <c r="D244" t="str">
        <f>"40"</f>
        <v>40</v>
      </c>
      <c r="E244" t="str">
        <f>""</f>
        <v/>
      </c>
    </row>
    <row r="245" spans="1:5" x14ac:dyDescent="0.35">
      <c r="A245" t="str">
        <f>"LUZZIO LOSIUN HIUBOY"</f>
        <v>LUZZIO LOSIUN HIUBOY</v>
      </c>
      <c r="B245" t="str">
        <f>"021217120349"</f>
        <v>021217120349</v>
      </c>
      <c r="C245" t="str">
        <f t="shared" si="3"/>
        <v>WTP</v>
      </c>
      <c r="D245" t="str">
        <f>"62"</f>
        <v>62</v>
      </c>
      <c r="E245" t="str">
        <f>""</f>
        <v/>
      </c>
    </row>
    <row r="246" spans="1:5" x14ac:dyDescent="0.35">
      <c r="A246" t="str">
        <f>"MARCELLA GAUSON KEMARAU"</f>
        <v>MARCELLA GAUSON KEMARAU</v>
      </c>
      <c r="B246" t="str">
        <f>"021223131044"</f>
        <v>021223131044</v>
      </c>
      <c r="C246" t="str">
        <f t="shared" si="3"/>
        <v>WTP</v>
      </c>
      <c r="D246" t="str">
        <f>"57"</f>
        <v>57</v>
      </c>
      <c r="E246" t="str">
        <f>""</f>
        <v/>
      </c>
    </row>
    <row r="247" spans="1:5" x14ac:dyDescent="0.35">
      <c r="A247" t="str">
        <f>"MARECELLA MAWAS ANAK LUNGGOR"</f>
        <v>MARECELLA MAWAS ANAK LUNGGOR</v>
      </c>
      <c r="B247" t="str">
        <f>"021007130514"</f>
        <v>021007130514</v>
      </c>
      <c r="C247" t="str">
        <f t="shared" si="3"/>
        <v>WTP</v>
      </c>
      <c r="D247" t="str">
        <f>"41"</f>
        <v>41</v>
      </c>
      <c r="E247" t="str">
        <f>""</f>
        <v/>
      </c>
    </row>
    <row r="248" spans="1:5" x14ac:dyDescent="0.35">
      <c r="A248" t="str">
        <f>"MARZATUL WAHIDAH BINTI MOHD AZMI"</f>
        <v>MARZATUL WAHIDAH BINTI MOHD AZMI</v>
      </c>
      <c r="B248" t="str">
        <f>"021203080382"</f>
        <v>021203080382</v>
      </c>
      <c r="C248" t="str">
        <f t="shared" si="3"/>
        <v>WTP</v>
      </c>
      <c r="D248" t="str">
        <f>"71"</f>
        <v>71</v>
      </c>
      <c r="E248" t="str">
        <f>""</f>
        <v/>
      </c>
    </row>
    <row r="249" spans="1:5" x14ac:dyDescent="0.35">
      <c r="A249" t="str">
        <f>"MASLIZA BINTI ZAKARIA"</f>
        <v>MASLIZA BINTI ZAKARIA</v>
      </c>
      <c r="B249" t="str">
        <f>"020416040494"</f>
        <v>020416040494</v>
      </c>
      <c r="C249" t="str">
        <f t="shared" si="3"/>
        <v>WTP</v>
      </c>
      <c r="D249" t="str">
        <f>"21"</f>
        <v>21</v>
      </c>
      <c r="E249" t="str">
        <f>""</f>
        <v/>
      </c>
    </row>
    <row r="250" spans="1:5" x14ac:dyDescent="0.35">
      <c r="A250" t="str">
        <f>"MAXDONNATTO GOURT @ KUIT"</f>
        <v>MAXDONNATTO GOURT @ KUIT</v>
      </c>
      <c r="B250" t="str">
        <f>"020410121445"</f>
        <v>020410121445</v>
      </c>
      <c r="C250" t="str">
        <f t="shared" si="3"/>
        <v>WTP</v>
      </c>
      <c r="D250" t="str">
        <f>"61"</f>
        <v>61</v>
      </c>
      <c r="E250" t="str">
        <f>""</f>
        <v/>
      </c>
    </row>
    <row r="251" spans="1:5" x14ac:dyDescent="0.35">
      <c r="A251" t="str">
        <f>"MEGAT DANIAL IMRAN BIN MEGAT SHAIFUL IZHAM"</f>
        <v>MEGAT DANIAL IMRAN BIN MEGAT SHAIFUL IZHAM</v>
      </c>
      <c r="B251" t="str">
        <f>"020922100875"</f>
        <v>020922100875</v>
      </c>
      <c r="C251" t="str">
        <f t="shared" si="3"/>
        <v>WTP</v>
      </c>
      <c r="D251" t="str">
        <f>"45"</f>
        <v>45</v>
      </c>
      <c r="E251" t="str">
        <f>""</f>
        <v/>
      </c>
    </row>
    <row r="252" spans="1:5" x14ac:dyDescent="0.35">
      <c r="A252" t="str">
        <f>"MEOR ATIF BIN MEOR YUSOF"</f>
        <v>MEOR ATIF BIN MEOR YUSOF</v>
      </c>
      <c r="B252" t="str">
        <f>"020918140241"</f>
        <v>020918140241</v>
      </c>
      <c r="C252" t="str">
        <f t="shared" si="3"/>
        <v>WTP</v>
      </c>
      <c r="D252" t="str">
        <f>"20"</f>
        <v>20</v>
      </c>
      <c r="E252" t="str">
        <f>""</f>
        <v/>
      </c>
    </row>
    <row r="253" spans="1:5" x14ac:dyDescent="0.35">
      <c r="A253" t="str">
        <f>"MICHEAL JUAN ANAK SABANG @ LOOK"</f>
        <v>MICHEAL JUAN ANAK SABANG @ LOOK</v>
      </c>
      <c r="B253" t="str">
        <f>"020129131131"</f>
        <v>020129131131</v>
      </c>
      <c r="C253" t="str">
        <f t="shared" si="3"/>
        <v>WTP</v>
      </c>
      <c r="D253" t="str">
        <f>"52"</f>
        <v>52</v>
      </c>
      <c r="E253" t="str">
        <f>""</f>
        <v/>
      </c>
    </row>
    <row r="254" spans="1:5" x14ac:dyDescent="0.35">
      <c r="A254" t="str">
        <f>"MOHAMAD AFIQ FARHAN BIN MAT SUKRI"</f>
        <v>MOHAMAD AFIQ FARHAN BIN MAT SUKRI</v>
      </c>
      <c r="B254" t="str">
        <f>"020419020093"</f>
        <v>020419020093</v>
      </c>
      <c r="C254" t="str">
        <f t="shared" si="3"/>
        <v>WTP</v>
      </c>
      <c r="D254" t="str">
        <f>"43"</f>
        <v>43</v>
      </c>
      <c r="E254" t="str">
        <f>""</f>
        <v/>
      </c>
    </row>
    <row r="255" spans="1:5" x14ac:dyDescent="0.35">
      <c r="A255" t="str">
        <f>"MOHAMAD AFZAN BIN KAMAL"</f>
        <v>MOHAMAD AFZAN BIN KAMAL</v>
      </c>
      <c r="B255" t="str">
        <f>"020627060823"</f>
        <v>020627060823</v>
      </c>
      <c r="C255" t="str">
        <f t="shared" si="3"/>
        <v>WTP</v>
      </c>
      <c r="D255" t="str">
        <f>"-1"</f>
        <v>-1</v>
      </c>
      <c r="E255" t="str">
        <f>"3"</f>
        <v>3</v>
      </c>
    </row>
    <row r="256" spans="1:5" x14ac:dyDescent="0.35">
      <c r="A256" t="str">
        <f>"MOHAMAD AIDIL SYUKRI BIN SAMSOL"</f>
        <v>MOHAMAD AIDIL SYUKRI BIN SAMSOL</v>
      </c>
      <c r="B256" t="str">
        <f>"020811080453"</f>
        <v>020811080453</v>
      </c>
      <c r="C256" t="str">
        <f t="shared" si="3"/>
        <v>WTP</v>
      </c>
      <c r="D256" t="str">
        <f>"51"</f>
        <v>51</v>
      </c>
      <c r="E256" t="str">
        <f>""</f>
        <v/>
      </c>
    </row>
    <row r="257" spans="1:5" x14ac:dyDescent="0.35">
      <c r="A257" t="str">
        <f>"MOHAMAD AIMAN DANIEL BIN NORDIN"</f>
        <v>MOHAMAD AIMAN DANIEL BIN NORDIN</v>
      </c>
      <c r="B257" t="str">
        <f>"021228010057"</f>
        <v>021228010057</v>
      </c>
      <c r="C257" t="str">
        <f t="shared" si="3"/>
        <v>WTP</v>
      </c>
      <c r="D257" t="str">
        <f>"43"</f>
        <v>43</v>
      </c>
      <c r="E257" t="str">
        <f>""</f>
        <v/>
      </c>
    </row>
    <row r="258" spans="1:5" x14ac:dyDescent="0.35">
      <c r="A258" t="str">
        <f>"MOHAMAD AIZAD ZULFAIZ BIN MOHD ARIF"</f>
        <v>MOHAMAD AIZAD ZULFAIZ BIN MOHD ARIF</v>
      </c>
      <c r="B258" t="str">
        <f>"021011101839"</f>
        <v>021011101839</v>
      </c>
      <c r="C258" t="str">
        <f t="shared" ref="C258:C321" si="4">"WTP"</f>
        <v>WTP</v>
      </c>
      <c r="D258" t="str">
        <f>"51"</f>
        <v>51</v>
      </c>
      <c r="E258" t="str">
        <f>""</f>
        <v/>
      </c>
    </row>
    <row r="259" spans="1:5" x14ac:dyDescent="0.35">
      <c r="A259" t="str">
        <f>"MOHAMAD AIZZUL ERFFAN BIN HASSIM"</f>
        <v>MOHAMAD AIZZUL ERFFAN BIN HASSIM</v>
      </c>
      <c r="B259" t="str">
        <f>"020610030679"</f>
        <v>020610030679</v>
      </c>
      <c r="C259" t="str">
        <f t="shared" si="4"/>
        <v>WTP</v>
      </c>
      <c r="D259" t="str">
        <f>"43"</f>
        <v>43</v>
      </c>
      <c r="E259" t="str">
        <f>""</f>
        <v/>
      </c>
    </row>
    <row r="260" spans="1:5" x14ac:dyDescent="0.35">
      <c r="A260" t="str">
        <f>"MOHAMAD AKHMAL BIN MD SAAD"</f>
        <v>MOHAMAD AKHMAL BIN MD SAAD</v>
      </c>
      <c r="B260" t="str">
        <f>"020811081085"</f>
        <v>020811081085</v>
      </c>
      <c r="C260" t="str">
        <f t="shared" si="4"/>
        <v>WTP</v>
      </c>
      <c r="D260" t="str">
        <f>"-1"</f>
        <v>-1</v>
      </c>
      <c r="E260" t="str">
        <f>"3"</f>
        <v>3</v>
      </c>
    </row>
    <row r="261" spans="1:5" x14ac:dyDescent="0.35">
      <c r="A261" t="str">
        <f>"MOHAMAD AKMAL YUSOF"</f>
        <v>MOHAMAD AKMAL YUSOF</v>
      </c>
      <c r="B261" t="str">
        <f>"020430060547"</f>
        <v>020430060547</v>
      </c>
      <c r="C261" t="str">
        <f t="shared" si="4"/>
        <v>WTP</v>
      </c>
      <c r="D261" t="str">
        <f>"33"</f>
        <v>33</v>
      </c>
      <c r="E261" t="str">
        <f>""</f>
        <v/>
      </c>
    </row>
    <row r="262" spans="1:5" x14ac:dyDescent="0.35">
      <c r="A262" t="str">
        <f>"MOHAMAD AL AMIN BIN MOHD LOTFI"</f>
        <v>MOHAMAD AL AMIN BIN MOHD LOTFI</v>
      </c>
      <c r="B262" t="str">
        <f>"021209030159"</f>
        <v>021209030159</v>
      </c>
      <c r="C262" t="str">
        <f t="shared" si="4"/>
        <v>WTP</v>
      </c>
      <c r="D262" t="str">
        <f>"34"</f>
        <v>34</v>
      </c>
      <c r="E262" t="str">
        <f>""</f>
        <v/>
      </c>
    </row>
    <row r="263" spans="1:5" x14ac:dyDescent="0.35">
      <c r="A263" t="str">
        <f>"MOHAMAD ALIF AIMAN"</f>
        <v>MOHAMAD ALIF AIMAN</v>
      </c>
      <c r="B263" t="str">
        <f>"021120120879"</f>
        <v>021120120879</v>
      </c>
      <c r="C263" t="str">
        <f t="shared" si="4"/>
        <v>WTP</v>
      </c>
      <c r="D263" t="str">
        <f>"67"</f>
        <v>67</v>
      </c>
      <c r="E263" t="str">
        <f>""</f>
        <v/>
      </c>
    </row>
    <row r="264" spans="1:5" x14ac:dyDescent="0.35">
      <c r="A264" t="str">
        <f>"MOHAMAD AMIN BIN ABDULLAH"</f>
        <v>MOHAMAD AMIN BIN ABDULLAH</v>
      </c>
      <c r="B264" t="str">
        <f>"020107011817"</f>
        <v>020107011817</v>
      </c>
      <c r="C264" t="str">
        <f t="shared" si="4"/>
        <v>WTP</v>
      </c>
      <c r="D264" t="str">
        <f>"67"</f>
        <v>67</v>
      </c>
      <c r="E264" t="str">
        <f>""</f>
        <v/>
      </c>
    </row>
    <row r="265" spans="1:5" x14ac:dyDescent="0.35">
      <c r="A265" t="str">
        <f>"MOHAMAD AMIRUDIN BIN AZMI"</f>
        <v>MOHAMAD AMIRUDIN BIN AZMI</v>
      </c>
      <c r="B265" t="str">
        <f>"020925030323"</f>
        <v>020925030323</v>
      </c>
      <c r="C265" t="str">
        <f t="shared" si="4"/>
        <v>WTP</v>
      </c>
      <c r="D265" t="str">
        <f>"50"</f>
        <v>50</v>
      </c>
      <c r="E265" t="str">
        <f>""</f>
        <v/>
      </c>
    </row>
    <row r="266" spans="1:5" x14ac:dyDescent="0.35">
      <c r="A266" t="str">
        <f>"MOHAMAD AMIRUL HAZIM BIN MOHD BADALI "</f>
        <v xml:space="preserve">MOHAMAD AMIRUL HAZIM BIN MOHD BADALI </v>
      </c>
      <c r="B266" t="str">
        <f>"021027011133"</f>
        <v>021027011133</v>
      </c>
      <c r="C266" t="str">
        <f t="shared" si="4"/>
        <v>WTP</v>
      </c>
      <c r="D266" t="str">
        <f>"43"</f>
        <v>43</v>
      </c>
      <c r="E266" t="str">
        <f>""</f>
        <v/>
      </c>
    </row>
    <row r="267" spans="1:5" x14ac:dyDescent="0.35">
      <c r="A267" t="str">
        <f>"MOHAMAD ANIS EQMAL BIN MOHD KAMAL ABAHA"</f>
        <v>MOHAMAD ANIS EQMAL BIN MOHD KAMAL ABAHA</v>
      </c>
      <c r="B267" t="str">
        <f>"020406060299"</f>
        <v>020406060299</v>
      </c>
      <c r="C267" t="str">
        <f t="shared" si="4"/>
        <v>WTP</v>
      </c>
      <c r="D267" t="str">
        <f>"42"</f>
        <v>42</v>
      </c>
      <c r="E267" t="str">
        <f>""</f>
        <v/>
      </c>
    </row>
    <row r="268" spans="1:5" x14ac:dyDescent="0.35">
      <c r="A268" t="str">
        <f>"MOHAMAD ARIF NAZMI BIN MOKHTAR"</f>
        <v>MOHAMAD ARIF NAZMI BIN MOKHTAR</v>
      </c>
      <c r="B268" t="str">
        <f>"020803030595"</f>
        <v>020803030595</v>
      </c>
      <c r="C268" t="str">
        <f t="shared" si="4"/>
        <v>WTP</v>
      </c>
      <c r="D268" t="str">
        <f>"25"</f>
        <v>25</v>
      </c>
      <c r="E268" t="str">
        <f>""</f>
        <v/>
      </c>
    </row>
    <row r="269" spans="1:5" x14ac:dyDescent="0.35">
      <c r="A269" t="str">
        <f>"MOHAMAD ASRUL BIN ROSLAN"</f>
        <v>MOHAMAD ASRUL BIN ROSLAN</v>
      </c>
      <c r="B269" t="str">
        <f>"020225100095"</f>
        <v>020225100095</v>
      </c>
      <c r="C269" t="str">
        <f t="shared" si="4"/>
        <v>WTP</v>
      </c>
      <c r="D269" t="str">
        <f>"30"</f>
        <v>30</v>
      </c>
      <c r="E269" t="str">
        <f>""</f>
        <v/>
      </c>
    </row>
    <row r="270" spans="1:5" x14ac:dyDescent="0.35">
      <c r="A270" t="str">
        <f>"MOHAMAD ASYRAF BIN ABDUL WAHAB"</f>
        <v>MOHAMAD ASYRAF BIN ABDUL WAHAB</v>
      </c>
      <c r="B270" t="str">
        <f>"020508060257"</f>
        <v>020508060257</v>
      </c>
      <c r="C270" t="str">
        <f t="shared" si="4"/>
        <v>WTP</v>
      </c>
      <c r="D270" t="str">
        <f>"36"</f>
        <v>36</v>
      </c>
      <c r="E270" t="str">
        <f>""</f>
        <v/>
      </c>
    </row>
    <row r="271" spans="1:5" x14ac:dyDescent="0.35">
      <c r="A271" t="str">
        <f>"MOHAMAD AZIM BIN MOHAMAD NASIR"</f>
        <v>MOHAMAD AZIM BIN MOHAMAD NASIR</v>
      </c>
      <c r="B271" t="str">
        <f>"021107030959"</f>
        <v>021107030959</v>
      </c>
      <c r="C271" t="str">
        <f t="shared" si="4"/>
        <v>WTP</v>
      </c>
      <c r="D271" t="str">
        <f>"28"</f>
        <v>28</v>
      </c>
      <c r="E271" t="str">
        <f>""</f>
        <v/>
      </c>
    </row>
    <row r="272" spans="1:5" x14ac:dyDescent="0.35">
      <c r="A272" t="str">
        <f>"MOHAMAD AZRUL BIN MOHD NAWAWI"</f>
        <v>MOHAMAD AZRUL BIN MOHD NAWAWI</v>
      </c>
      <c r="B272" t="str">
        <f>"020512030595"</f>
        <v>020512030595</v>
      </c>
      <c r="C272" t="str">
        <f t="shared" si="4"/>
        <v>WTP</v>
      </c>
      <c r="D272" t="str">
        <f>"36"</f>
        <v>36</v>
      </c>
      <c r="E272" t="str">
        <f>""</f>
        <v/>
      </c>
    </row>
    <row r="273" spans="1:5" x14ac:dyDescent="0.35">
      <c r="A273" t="str">
        <f>"MOHAMAD DANIAL HAFIZ BIN MOHD NAZMI"</f>
        <v>MOHAMAD DANIAL HAFIZ BIN MOHD NAZMI</v>
      </c>
      <c r="B273" t="str">
        <f>"020824060347"</f>
        <v>020824060347</v>
      </c>
      <c r="C273" t="str">
        <f t="shared" si="4"/>
        <v>WTP</v>
      </c>
      <c r="D273" t="str">
        <f>"41"</f>
        <v>41</v>
      </c>
      <c r="E273" t="str">
        <f>""</f>
        <v/>
      </c>
    </row>
    <row r="274" spans="1:5" x14ac:dyDescent="0.35">
      <c r="A274" t="str">
        <f>"MOHAMAD DIENIEAL HAIQAL BIN MOHAMAD ROSLI"</f>
        <v>MOHAMAD DIENIEAL HAIQAL BIN MOHAMAD ROSLI</v>
      </c>
      <c r="B274" t="str">
        <f>"021111060739"</f>
        <v>021111060739</v>
      </c>
      <c r="C274" t="str">
        <f t="shared" si="4"/>
        <v>WTP</v>
      </c>
      <c r="D274" t="str">
        <f>"33"</f>
        <v>33</v>
      </c>
      <c r="E274" t="str">
        <f>""</f>
        <v/>
      </c>
    </row>
    <row r="275" spans="1:5" x14ac:dyDescent="0.35">
      <c r="A275" t="str">
        <f>"MOHAMAD DZUL HELMY BIN MENHAD"</f>
        <v>MOHAMAD DZUL HELMY BIN MENHAD</v>
      </c>
      <c r="B275" t="str">
        <f>"020123010777"</f>
        <v>020123010777</v>
      </c>
      <c r="C275" t="str">
        <f t="shared" si="4"/>
        <v>WTP</v>
      </c>
      <c r="D275" t="str">
        <f>"64"</f>
        <v>64</v>
      </c>
      <c r="E275" t="str">
        <f>""</f>
        <v/>
      </c>
    </row>
    <row r="276" spans="1:5" x14ac:dyDescent="0.35">
      <c r="A276" t="str">
        <f>"MOHAMAD FAKRULRAZZI BIN AZAHAR"</f>
        <v>MOHAMAD FAKRULRAZZI BIN AZAHAR</v>
      </c>
      <c r="B276" t="str">
        <f>"020526011053"</f>
        <v>020526011053</v>
      </c>
      <c r="C276" t="str">
        <f t="shared" si="4"/>
        <v>WTP</v>
      </c>
      <c r="D276" t="str">
        <f>"60"</f>
        <v>60</v>
      </c>
      <c r="E276" t="str">
        <f>""</f>
        <v/>
      </c>
    </row>
    <row r="277" spans="1:5" x14ac:dyDescent="0.35">
      <c r="A277" t="str">
        <f>"MOHAMAD FAQHRUL AZRIEQ BIN MOHD YUNUS"</f>
        <v>MOHAMAD FAQHRUL AZRIEQ BIN MOHD YUNUS</v>
      </c>
      <c r="B277" t="str">
        <f>"020107010187"</f>
        <v>020107010187</v>
      </c>
      <c r="C277" t="str">
        <f t="shared" si="4"/>
        <v>WTP</v>
      </c>
      <c r="D277" t="str">
        <f>"17"</f>
        <v>17</v>
      </c>
      <c r="E277" t="str">
        <f>""</f>
        <v/>
      </c>
    </row>
    <row r="278" spans="1:5" x14ac:dyDescent="0.35">
      <c r="A278" t="str">
        <f>"MOHAMAD FARHAN BIN JOHARY"</f>
        <v>MOHAMAD FARHAN BIN JOHARY</v>
      </c>
      <c r="B278" t="str">
        <f>"021123030035"</f>
        <v>021123030035</v>
      </c>
      <c r="C278" t="str">
        <f t="shared" si="4"/>
        <v>WTP</v>
      </c>
      <c r="D278" t="str">
        <f>"35"</f>
        <v>35</v>
      </c>
      <c r="E278" t="str">
        <f>""</f>
        <v/>
      </c>
    </row>
    <row r="279" spans="1:5" x14ac:dyDescent="0.35">
      <c r="A279" t="str">
        <f>"MOHAMAD FARITH IZMEER BIN MOHAMAD RADZIB"</f>
        <v>MOHAMAD FARITH IZMEER BIN MOHAMAD RADZIB</v>
      </c>
      <c r="B279" t="str">
        <f>"020319100301"</f>
        <v>020319100301</v>
      </c>
      <c r="C279" t="str">
        <f t="shared" si="4"/>
        <v>WTP</v>
      </c>
      <c r="D279" t="str">
        <f>"39"</f>
        <v>39</v>
      </c>
      <c r="E279" t="str">
        <f>""</f>
        <v/>
      </c>
    </row>
    <row r="280" spans="1:5" x14ac:dyDescent="0.35">
      <c r="A280" t="str">
        <f>"MOHAMAD FIKRI BIN MOHAMAD FADZIL"</f>
        <v>MOHAMAD FIKRI BIN MOHAMAD FADZIL</v>
      </c>
      <c r="B280" t="str">
        <f>"020112080745"</f>
        <v>020112080745</v>
      </c>
      <c r="C280" t="str">
        <f t="shared" si="4"/>
        <v>WTP</v>
      </c>
      <c r="D280" t="str">
        <f>"65"</f>
        <v>65</v>
      </c>
      <c r="E280" t="str">
        <f>""</f>
        <v/>
      </c>
    </row>
    <row r="281" spans="1:5" x14ac:dyDescent="0.35">
      <c r="A281" t="str">
        <f>"MOHAMAD FIRDAUS BIN AHMAD ROZAINI"</f>
        <v>MOHAMAD FIRDAUS BIN AHMAD ROZAINI</v>
      </c>
      <c r="B281" t="str">
        <f>"021028060703"</f>
        <v>021028060703</v>
      </c>
      <c r="C281" t="str">
        <f t="shared" si="4"/>
        <v>WTP</v>
      </c>
      <c r="D281" t="str">
        <f>"08"</f>
        <v>08</v>
      </c>
      <c r="E281" t="str">
        <f>""</f>
        <v/>
      </c>
    </row>
    <row r="282" spans="1:5" x14ac:dyDescent="0.35">
      <c r="A282" t="str">
        <f>"MOHAMAD FIRDAUS BIN NASRI"</f>
        <v>MOHAMAD FIRDAUS BIN NASRI</v>
      </c>
      <c r="B282" t="str">
        <f>"020715020207"</f>
        <v>020715020207</v>
      </c>
      <c r="C282" t="str">
        <f t="shared" si="4"/>
        <v>WTP</v>
      </c>
      <c r="D282" t="str">
        <f>"59"</f>
        <v>59</v>
      </c>
      <c r="E282" t="str">
        <f>""</f>
        <v/>
      </c>
    </row>
    <row r="283" spans="1:5" x14ac:dyDescent="0.35">
      <c r="A283" t="str">
        <f>"MOHAMAD HAFIY DANIEL BIN MOHD HAFIZ LESLIE"</f>
        <v>MOHAMAD HAFIY DANIEL BIN MOHD HAFIZ LESLIE</v>
      </c>
      <c r="B283" t="str">
        <f>"020626060717"</f>
        <v>020626060717</v>
      </c>
      <c r="C283" t="str">
        <f t="shared" si="4"/>
        <v>WTP</v>
      </c>
      <c r="D283" t="str">
        <f>"30"</f>
        <v>30</v>
      </c>
      <c r="E283" t="str">
        <f>""</f>
        <v/>
      </c>
    </row>
    <row r="284" spans="1:5" x14ac:dyDescent="0.35">
      <c r="A284" t="str">
        <f>"MOHAMAD HAIKAL BIN ONN"</f>
        <v>MOHAMAD HAIKAL BIN ONN</v>
      </c>
      <c r="B284" t="str">
        <f>"020414011569"</f>
        <v>020414011569</v>
      </c>
      <c r="C284" t="str">
        <f t="shared" si="4"/>
        <v>WTP</v>
      </c>
      <c r="D284" t="str">
        <f>"-1"</f>
        <v>-1</v>
      </c>
      <c r="E284" t="str">
        <f>"3"</f>
        <v>3</v>
      </c>
    </row>
    <row r="285" spans="1:5" x14ac:dyDescent="0.35">
      <c r="A285" t="str">
        <f>"MOHAMAD HAIKAL BIN ROSLI"</f>
        <v>MOHAMAD HAIKAL BIN ROSLI</v>
      </c>
      <c r="B285" t="str">
        <f>"020720010249"</f>
        <v>020720010249</v>
      </c>
      <c r="C285" t="str">
        <f t="shared" si="4"/>
        <v>WTP</v>
      </c>
      <c r="D285" t="str">
        <f>"38"</f>
        <v>38</v>
      </c>
      <c r="E285" t="str">
        <f>""</f>
        <v/>
      </c>
    </row>
    <row r="286" spans="1:5" x14ac:dyDescent="0.35">
      <c r="A286" t="str">
        <f>"MOHAMAD HAKIME BIN HAMIZI"</f>
        <v>MOHAMAD HAKIME BIN HAMIZI</v>
      </c>
      <c r="B286" t="str">
        <f>"021011010849"</f>
        <v>021011010849</v>
      </c>
      <c r="C286" t="str">
        <f t="shared" si="4"/>
        <v>WTP</v>
      </c>
      <c r="D286" t="str">
        <f>"52"</f>
        <v>52</v>
      </c>
      <c r="E286" t="str">
        <f>""</f>
        <v/>
      </c>
    </row>
    <row r="287" spans="1:5" x14ac:dyDescent="0.35">
      <c r="A287" t="str">
        <f>"MOHAMAD HAKIMI BIN MOHAMAD SUBKI"</f>
        <v>MOHAMAD HAKIMI BIN MOHAMAD SUBKI</v>
      </c>
      <c r="B287" t="str">
        <f>"021104080707"</f>
        <v>021104080707</v>
      </c>
      <c r="C287" t="str">
        <f t="shared" si="4"/>
        <v>WTP</v>
      </c>
      <c r="D287" t="str">
        <f>"54"</f>
        <v>54</v>
      </c>
      <c r="E287" t="str">
        <f>""</f>
        <v/>
      </c>
    </row>
    <row r="288" spans="1:5" x14ac:dyDescent="0.35">
      <c r="A288" t="str">
        <f>"MOHAMAD HAQIM BIN SAMSUDIN"</f>
        <v>MOHAMAD HAQIM BIN SAMSUDIN</v>
      </c>
      <c r="B288" t="str">
        <f>"020813010141"</f>
        <v>020813010141</v>
      </c>
      <c r="C288" t="str">
        <f t="shared" si="4"/>
        <v>WTP</v>
      </c>
      <c r="D288" t="str">
        <f>"21"</f>
        <v>21</v>
      </c>
      <c r="E288" t="str">
        <f>""</f>
        <v/>
      </c>
    </row>
    <row r="289" spans="1:5" x14ac:dyDescent="0.35">
      <c r="A289" t="str">
        <f>"MOHAMAD HASRY HAFIDH BIN ABDULLAH"</f>
        <v>MOHAMAD HASRY HAFIDH BIN ABDULLAH</v>
      </c>
      <c r="B289" t="str">
        <f>"021006101789"</f>
        <v>021006101789</v>
      </c>
      <c r="C289" t="str">
        <f t="shared" si="4"/>
        <v>WTP</v>
      </c>
      <c r="D289" t="str">
        <f>"21"</f>
        <v>21</v>
      </c>
      <c r="E289" t="str">
        <f>""</f>
        <v/>
      </c>
    </row>
    <row r="290" spans="1:5" x14ac:dyDescent="0.35">
      <c r="A290" t="str">
        <f>"MOHAMAD HAZIQ BIN ISMAIL"</f>
        <v>MOHAMAD HAZIQ BIN ISMAIL</v>
      </c>
      <c r="B290" t="str">
        <f>"020728031351"</f>
        <v>020728031351</v>
      </c>
      <c r="C290" t="str">
        <f t="shared" si="4"/>
        <v>WTP</v>
      </c>
      <c r="D290" t="str">
        <f>"19"</f>
        <v>19</v>
      </c>
      <c r="E290" t="str">
        <f>""</f>
        <v/>
      </c>
    </row>
    <row r="291" spans="1:5" x14ac:dyDescent="0.35">
      <c r="A291" t="str">
        <f>"MOHAMAD HAZIQ DANIAL BIN HALIM"</f>
        <v>MOHAMAD HAZIQ DANIAL BIN HALIM</v>
      </c>
      <c r="B291" t="str">
        <f>"020423030745"</f>
        <v>020423030745</v>
      </c>
      <c r="C291" t="str">
        <f t="shared" si="4"/>
        <v>WTP</v>
      </c>
      <c r="D291" t="str">
        <f>"41"</f>
        <v>41</v>
      </c>
      <c r="E291" t="str">
        <f>""</f>
        <v/>
      </c>
    </row>
    <row r="292" spans="1:5" x14ac:dyDescent="0.35">
      <c r="A292" t="str">
        <f>"MOHAMAD HELMI BADZIL BIN SAWAL"</f>
        <v>MOHAMAD HELMI BADZIL BIN SAWAL</v>
      </c>
      <c r="B292" t="str">
        <f>"020118130969"</f>
        <v>020118130969</v>
      </c>
      <c r="C292" t="str">
        <f t="shared" si="4"/>
        <v>WTP</v>
      </c>
      <c r="D292" t="str">
        <f>"41"</f>
        <v>41</v>
      </c>
      <c r="E292" t="str">
        <f>""</f>
        <v/>
      </c>
    </row>
    <row r="293" spans="1:5" x14ac:dyDescent="0.35">
      <c r="A293" t="str">
        <f>"MOHAMAD HIDAYAT BIN MUNAWAR"</f>
        <v>MOHAMAD HIDAYAT BIN MUNAWAR</v>
      </c>
      <c r="B293" t="str">
        <f>"020524080725"</f>
        <v>020524080725</v>
      </c>
      <c r="C293" t="str">
        <f t="shared" si="4"/>
        <v>WTP</v>
      </c>
      <c r="D293" t="str">
        <f>"58"</f>
        <v>58</v>
      </c>
      <c r="E293" t="str">
        <f>""</f>
        <v/>
      </c>
    </row>
    <row r="294" spans="1:5" x14ac:dyDescent="0.35">
      <c r="A294" t="str">
        <f>"MOHAMAD IDHAM HAKIM BIN OTHMAN"</f>
        <v>MOHAMAD IDHAM HAKIM BIN OTHMAN</v>
      </c>
      <c r="B294" t="str">
        <f>"020716012145"</f>
        <v>020716012145</v>
      </c>
      <c r="C294" t="str">
        <f t="shared" si="4"/>
        <v>WTP</v>
      </c>
      <c r="D294" t="str">
        <f>"45"</f>
        <v>45</v>
      </c>
      <c r="E294" t="str">
        <f>""</f>
        <v/>
      </c>
    </row>
    <row r="295" spans="1:5" x14ac:dyDescent="0.35">
      <c r="A295" t="str">
        <f>"MOHAMAD IMAN FIKRY BIN MAZLAL IRWAN"</f>
        <v>MOHAMAD IMAN FIKRY BIN MAZLAL IRWAN</v>
      </c>
      <c r="B295" t="str">
        <f>"020315080235"</f>
        <v>020315080235</v>
      </c>
      <c r="C295" t="str">
        <f t="shared" si="4"/>
        <v>WTP</v>
      </c>
      <c r="D295" t="str">
        <f>"47"</f>
        <v>47</v>
      </c>
      <c r="E295" t="str">
        <f>""</f>
        <v/>
      </c>
    </row>
    <row r="296" spans="1:5" x14ac:dyDescent="0.35">
      <c r="A296" t="str">
        <f>"MOHAMAD IQBAL BIN KASSIM"</f>
        <v>MOHAMAD IQBAL BIN KASSIM</v>
      </c>
      <c r="B296" t="str">
        <f>"021031121765"</f>
        <v>021031121765</v>
      </c>
      <c r="C296" t="str">
        <f t="shared" si="4"/>
        <v>WTP</v>
      </c>
      <c r="D296" t="str">
        <f>"47"</f>
        <v>47</v>
      </c>
      <c r="E296" t="str">
        <f>""</f>
        <v/>
      </c>
    </row>
    <row r="297" spans="1:5" x14ac:dyDescent="0.35">
      <c r="A297" t="str">
        <f>"MOHAMAD JUHAIRI BIN ZULKEPLI"</f>
        <v>MOHAMAD JUHAIRI BIN ZULKEPLI</v>
      </c>
      <c r="B297" t="str">
        <f>"021202081041"</f>
        <v>021202081041</v>
      </c>
      <c r="C297" t="str">
        <f t="shared" si="4"/>
        <v>WTP</v>
      </c>
      <c r="D297" t="str">
        <f>"43"</f>
        <v>43</v>
      </c>
      <c r="E297" t="str">
        <f>""</f>
        <v/>
      </c>
    </row>
    <row r="298" spans="1:5" x14ac:dyDescent="0.35">
      <c r="A298" t="str">
        <f>"MOHAMAD KHAIRUL A/L OSMAN"</f>
        <v>MOHAMAD KHAIRUL A/L OSMAN</v>
      </c>
      <c r="B298" t="str">
        <f>"020916060571"</f>
        <v>020916060571</v>
      </c>
      <c r="C298" t="str">
        <f t="shared" si="4"/>
        <v>WTP</v>
      </c>
      <c r="D298" t="str">
        <f>"37"</f>
        <v>37</v>
      </c>
      <c r="E298" t="str">
        <f>""</f>
        <v/>
      </c>
    </row>
    <row r="299" spans="1:5" x14ac:dyDescent="0.35">
      <c r="A299" t="str">
        <f>"MOHAMAD KHAIRUL ASRAF BIN KHAIRULHARUDIN"</f>
        <v>MOHAMAD KHAIRUL ASRAF BIN KHAIRULHARUDIN</v>
      </c>
      <c r="B299" t="str">
        <f>"020712100615"</f>
        <v>020712100615</v>
      </c>
      <c r="C299" t="str">
        <f t="shared" si="4"/>
        <v>WTP</v>
      </c>
      <c r="D299" t="str">
        <f>"51"</f>
        <v>51</v>
      </c>
      <c r="E299" t="str">
        <f>""</f>
        <v/>
      </c>
    </row>
    <row r="300" spans="1:5" x14ac:dyDescent="0.35">
      <c r="A300" t="str">
        <f>"MOHAMAD KHALIL BIN SHAHARUDIN"</f>
        <v>MOHAMAD KHALIL BIN SHAHARUDIN</v>
      </c>
      <c r="B300" t="str">
        <f>"020406080441"</f>
        <v>020406080441</v>
      </c>
      <c r="C300" t="str">
        <f t="shared" si="4"/>
        <v>WTP</v>
      </c>
      <c r="D300" t="str">
        <f>"50"</f>
        <v>50</v>
      </c>
      <c r="E300" t="str">
        <f>""</f>
        <v/>
      </c>
    </row>
    <row r="301" spans="1:5" x14ac:dyDescent="0.35">
      <c r="A301" t="str">
        <f>"MOHAMAD MARZUQI BIN MOHD MAZLAN"</f>
        <v>MOHAMAD MARZUQI BIN MOHD MAZLAN</v>
      </c>
      <c r="B301" t="str">
        <f>"020726130233"</f>
        <v>020726130233</v>
      </c>
      <c r="C301" t="str">
        <f t="shared" si="4"/>
        <v>WTP</v>
      </c>
      <c r="D301" t="str">
        <f>"59"</f>
        <v>59</v>
      </c>
      <c r="E301" t="str">
        <f>""</f>
        <v/>
      </c>
    </row>
    <row r="302" spans="1:5" x14ac:dyDescent="0.35">
      <c r="A302" t="str">
        <f>"MOHAMAD NASRUL SHAH BIN SAMSUL"</f>
        <v>MOHAMAD NASRUL SHAH BIN SAMSUL</v>
      </c>
      <c r="B302" t="str">
        <f>"021017010743"</f>
        <v>021017010743</v>
      </c>
      <c r="C302" t="str">
        <f t="shared" si="4"/>
        <v>WTP</v>
      </c>
      <c r="D302" t="str">
        <f>"46"</f>
        <v>46</v>
      </c>
      <c r="E302" t="str">
        <f>""</f>
        <v/>
      </c>
    </row>
    <row r="303" spans="1:5" x14ac:dyDescent="0.35">
      <c r="A303" t="str">
        <f>"MOHAMAD NOOR AMIRUL AMRI BIN MOHAMED RADZUAN"</f>
        <v>MOHAMAD NOOR AMIRUL AMRI BIN MOHAMED RADZUAN</v>
      </c>
      <c r="B303" t="str">
        <f>"021226080959"</f>
        <v>021226080959</v>
      </c>
      <c r="C303" t="str">
        <f t="shared" si="4"/>
        <v>WTP</v>
      </c>
      <c r="D303" t="str">
        <f>"32"</f>
        <v>32</v>
      </c>
      <c r="E303" t="str">
        <f>""</f>
        <v/>
      </c>
    </row>
    <row r="304" spans="1:5" x14ac:dyDescent="0.35">
      <c r="A304" t="str">
        <f>"MOHAMAD NOOR HAMIHAFIZ BIN ISMAIL"</f>
        <v>MOHAMAD NOOR HAMIHAFIZ BIN ISMAIL</v>
      </c>
      <c r="B304" t="str">
        <f>"021221010521"</f>
        <v>021221010521</v>
      </c>
      <c r="C304" t="str">
        <f t="shared" si="4"/>
        <v>WTP</v>
      </c>
      <c r="D304" t="str">
        <f>"49"</f>
        <v>49</v>
      </c>
      <c r="E304" t="str">
        <f>""</f>
        <v/>
      </c>
    </row>
    <row r="305" spans="1:5" x14ac:dyDescent="0.35">
      <c r="A305" t="str">
        <f>"MOHAMAD NOOR SAZZALLI BIN NOORHAIZAN"</f>
        <v>MOHAMAD NOOR SAZZALLI BIN NOORHAIZAN</v>
      </c>
      <c r="B305" t="str">
        <f>"020319010189"</f>
        <v>020319010189</v>
      </c>
      <c r="C305" t="str">
        <f t="shared" si="4"/>
        <v>WTP</v>
      </c>
      <c r="D305" t="str">
        <f>"43"</f>
        <v>43</v>
      </c>
      <c r="E305" t="str">
        <f>""</f>
        <v/>
      </c>
    </row>
    <row r="306" spans="1:5" x14ac:dyDescent="0.35">
      <c r="A306" t="str">
        <f>"MOHAMAD NUR SYAZWAN NAJMI BIN MOHAMED SAHARANI"</f>
        <v>MOHAMAD NUR SYAZWAN NAJMI BIN MOHAMED SAHARANI</v>
      </c>
      <c r="B306" t="str">
        <f>"020329060083"</f>
        <v>020329060083</v>
      </c>
      <c r="C306" t="str">
        <f t="shared" si="4"/>
        <v>WTP</v>
      </c>
      <c r="D306" t="str">
        <f>"-1"</f>
        <v>-1</v>
      </c>
      <c r="E306" t="str">
        <f>"3"</f>
        <v>3</v>
      </c>
    </row>
    <row r="307" spans="1:5" x14ac:dyDescent="0.35">
      <c r="A307" t="str">
        <f>"MOHAMAD RAFIQ BIN MOHAMAD REZAL"</f>
        <v>MOHAMAD RAFIQ BIN MOHAMAD REZAL</v>
      </c>
      <c r="B307" t="str">
        <f>"020204010111"</f>
        <v>020204010111</v>
      </c>
      <c r="C307" t="str">
        <f t="shared" si="4"/>
        <v>WTP</v>
      </c>
      <c r="D307" t="str">
        <f>"55"</f>
        <v>55</v>
      </c>
      <c r="E307" t="str">
        <f>""</f>
        <v/>
      </c>
    </row>
    <row r="308" spans="1:5" x14ac:dyDescent="0.35">
      <c r="A308" t="str">
        <f>"MOHAMAD RAZIF BIN MAHLI"</f>
        <v>MOHAMAD RAZIF BIN MAHLI</v>
      </c>
      <c r="B308" t="str">
        <f>"021117131059"</f>
        <v>021117131059</v>
      </c>
      <c r="C308" t="str">
        <f t="shared" si="4"/>
        <v>WTP</v>
      </c>
      <c r="D308" t="str">
        <f>"55"</f>
        <v>55</v>
      </c>
      <c r="E308" t="str">
        <f>""</f>
        <v/>
      </c>
    </row>
    <row r="309" spans="1:5" x14ac:dyDescent="0.35">
      <c r="A309" t="str">
        <f>"MOHAMAD ROHAIKAL HISHAM BIN MOHD RAMDHAN"</f>
        <v>MOHAMAD ROHAIKAL HISHAM BIN MOHD RAMDHAN</v>
      </c>
      <c r="B309" t="str">
        <f>"021111060157"</f>
        <v>021111060157</v>
      </c>
      <c r="C309" t="str">
        <f t="shared" si="4"/>
        <v>WTP</v>
      </c>
      <c r="D309" t="str">
        <f>"34"</f>
        <v>34</v>
      </c>
      <c r="E309" t="str">
        <f>""</f>
        <v/>
      </c>
    </row>
    <row r="310" spans="1:5" x14ac:dyDescent="0.35">
      <c r="A310" t="str">
        <f>"MOHAMAD SAFUAN BIN MOHAMED ZAINODI"</f>
        <v>MOHAMAD SAFUAN BIN MOHAMED ZAINODI</v>
      </c>
      <c r="B310" t="str">
        <f>"020903081357"</f>
        <v>020903081357</v>
      </c>
      <c r="C310" t="str">
        <f t="shared" si="4"/>
        <v>WTP</v>
      </c>
      <c r="D310" t="str">
        <f>"48"</f>
        <v>48</v>
      </c>
      <c r="E310" t="str">
        <f>""</f>
        <v/>
      </c>
    </row>
    <row r="311" spans="1:5" x14ac:dyDescent="0.35">
      <c r="A311" t="str">
        <f>"MOHAMAD SAUFI BIN SUHARIJIN"</f>
        <v>MOHAMAD SAUFI BIN SUHARIJIN</v>
      </c>
      <c r="B311" t="str">
        <f>"020614120161"</f>
        <v>020614120161</v>
      </c>
      <c r="C311" t="str">
        <f t="shared" si="4"/>
        <v>WTP</v>
      </c>
      <c r="D311" t="str">
        <f>"40"</f>
        <v>40</v>
      </c>
      <c r="E311" t="str">
        <f>""</f>
        <v/>
      </c>
    </row>
    <row r="312" spans="1:5" x14ac:dyDescent="0.35">
      <c r="A312" t="str">
        <f>"MOHAMAD SHAHRUL NIZAM BIN MOHD NAZRI"</f>
        <v>MOHAMAD SHAHRUL NIZAM BIN MOHD NAZRI</v>
      </c>
      <c r="B312" t="str">
        <f>"020609081129"</f>
        <v>020609081129</v>
      </c>
      <c r="C312" t="str">
        <f t="shared" si="4"/>
        <v>WTP</v>
      </c>
      <c r="D312" t="str">
        <f>"56"</f>
        <v>56</v>
      </c>
      <c r="E312" t="str">
        <f>""</f>
        <v/>
      </c>
    </row>
    <row r="313" spans="1:5" x14ac:dyDescent="0.35">
      <c r="A313" t="str">
        <f>"MOHAMAD SHAIRIEZATH BIN HAMSHA"</f>
        <v>MOHAMAD SHAIRIEZATH BIN HAMSHA</v>
      </c>
      <c r="B313" t="str">
        <f>"021127120193"</f>
        <v>021127120193</v>
      </c>
      <c r="C313" t="str">
        <f t="shared" si="4"/>
        <v>WTP</v>
      </c>
      <c r="D313" t="str">
        <f>"29"</f>
        <v>29</v>
      </c>
      <c r="E313" t="str">
        <f>""</f>
        <v/>
      </c>
    </row>
    <row r="314" spans="1:5" x14ac:dyDescent="0.35">
      <c r="A314" t="str">
        <f>"MOHAMAD SHANE QAMAL AMLI "</f>
        <v xml:space="preserve">MOHAMAD SHANE QAMAL AMLI </v>
      </c>
      <c r="B314" t="str">
        <f>"020115120597"</f>
        <v>020115120597</v>
      </c>
      <c r="C314" t="str">
        <f t="shared" si="4"/>
        <v>WTP</v>
      </c>
      <c r="D314" t="str">
        <f>"43"</f>
        <v>43</v>
      </c>
      <c r="E314" t="str">
        <f>""</f>
        <v/>
      </c>
    </row>
    <row r="315" spans="1:5" x14ac:dyDescent="0.35">
      <c r="A315" t="str">
        <f>"MOHAMAD SHARIMAN BIN MOHD HASSIM"</f>
        <v>MOHAMAD SHARIMAN BIN MOHD HASSIM</v>
      </c>
      <c r="B315" t="str">
        <f>"021221070575"</f>
        <v>021221070575</v>
      </c>
      <c r="C315" t="str">
        <f t="shared" si="4"/>
        <v>WTP</v>
      </c>
      <c r="D315" t="str">
        <f>"18"</f>
        <v>18</v>
      </c>
      <c r="E315" t="str">
        <f>""</f>
        <v/>
      </c>
    </row>
    <row r="316" spans="1:5" x14ac:dyDescent="0.35">
      <c r="A316" t="str">
        <f>"MOHAMAD SHARUL MIZAN BIN MOHD ROZIE"</f>
        <v>MOHAMAD SHARUL MIZAN BIN MOHD ROZIE</v>
      </c>
      <c r="B316" t="str">
        <f>"020403011571"</f>
        <v>020403011571</v>
      </c>
      <c r="C316" t="str">
        <f t="shared" si="4"/>
        <v>WTP</v>
      </c>
      <c r="D316" t="str">
        <f>"33"</f>
        <v>33</v>
      </c>
      <c r="E316" t="str">
        <f>""</f>
        <v/>
      </c>
    </row>
    <row r="317" spans="1:5" x14ac:dyDescent="0.35">
      <c r="A317" t="str">
        <f>"MOHAMAD SYAFIQ BIN MOHD ROSLI"</f>
        <v>MOHAMAD SYAFIQ BIN MOHD ROSLI</v>
      </c>
      <c r="B317" t="str">
        <f>"020928081169"</f>
        <v>020928081169</v>
      </c>
      <c r="C317" t="str">
        <f t="shared" si="4"/>
        <v>WTP</v>
      </c>
      <c r="D317" t="str">
        <f>"43"</f>
        <v>43</v>
      </c>
      <c r="E317" t="str">
        <f>""</f>
        <v/>
      </c>
    </row>
    <row r="318" spans="1:5" x14ac:dyDescent="0.35">
      <c r="A318" t="str">
        <f>"MOHAMAD SYAFIQ SYAZMIE BIN MOHAMAD KHOR SANI"</f>
        <v>MOHAMAD SYAFIQ SYAZMIE BIN MOHAMAD KHOR SANI</v>
      </c>
      <c r="B318" t="str">
        <f>"021118100537"</f>
        <v>021118100537</v>
      </c>
      <c r="C318" t="str">
        <f t="shared" si="4"/>
        <v>WTP</v>
      </c>
      <c r="D318" t="str">
        <f>"62"</f>
        <v>62</v>
      </c>
      <c r="E318" t="str">
        <f>""</f>
        <v/>
      </c>
    </row>
    <row r="319" spans="1:5" x14ac:dyDescent="0.35">
      <c r="A319" t="str">
        <f>"MOHAMAD SYAHMI BIN NORAZMAN"</f>
        <v>MOHAMAD SYAHMI BIN NORAZMAN</v>
      </c>
      <c r="B319" t="str">
        <f>"020219011627"</f>
        <v>020219011627</v>
      </c>
      <c r="C319" t="str">
        <f t="shared" si="4"/>
        <v>WTP</v>
      </c>
      <c r="D319" t="str">
        <f>"60"</f>
        <v>60</v>
      </c>
      <c r="E319" t="str">
        <f>""</f>
        <v/>
      </c>
    </row>
    <row r="320" spans="1:5" x14ac:dyDescent="0.35">
      <c r="A320" t="str">
        <f>"MOHAMAD SYAKIR IRFAN BIN ABU SEMAN"</f>
        <v>MOHAMAD SYAKIR IRFAN BIN ABU SEMAN</v>
      </c>
      <c r="B320" t="str">
        <f>"020802030593"</f>
        <v>020802030593</v>
      </c>
      <c r="C320" t="str">
        <f t="shared" si="4"/>
        <v>WTP</v>
      </c>
      <c r="D320" t="str">
        <f>"30"</f>
        <v>30</v>
      </c>
      <c r="E320" t="str">
        <f>""</f>
        <v/>
      </c>
    </row>
    <row r="321" spans="1:5" x14ac:dyDescent="0.35">
      <c r="A321" t="str">
        <f>"MOHAMAD ZAINUL ABIDIN BIN ZAINAL"</f>
        <v>MOHAMAD ZAINUL ABIDIN BIN ZAINAL</v>
      </c>
      <c r="B321" t="str">
        <f>"021128010471"</f>
        <v>021128010471</v>
      </c>
      <c r="C321" t="str">
        <f t="shared" si="4"/>
        <v>WTP</v>
      </c>
      <c r="D321" t="str">
        <f>"56"</f>
        <v>56</v>
      </c>
      <c r="E321" t="str">
        <f>""</f>
        <v/>
      </c>
    </row>
    <row r="322" spans="1:5" x14ac:dyDescent="0.35">
      <c r="A322" t="str">
        <f>"MOHAMAD ZAMARUL HISYAM BIN MOHD MOKTAR"</f>
        <v>MOHAMAD ZAMARUL HISYAM BIN MOHD MOKTAR</v>
      </c>
      <c r="B322" t="str">
        <f>"020404060527"</f>
        <v>020404060527</v>
      </c>
      <c r="C322" t="str">
        <f t="shared" ref="C322:C385" si="5">"WTP"</f>
        <v>WTP</v>
      </c>
      <c r="D322" t="str">
        <f>"-1"</f>
        <v>-1</v>
      </c>
      <c r="E322" t="str">
        <f>"3"</f>
        <v>3</v>
      </c>
    </row>
    <row r="323" spans="1:5" x14ac:dyDescent="0.35">
      <c r="A323" t="str">
        <f>"MOHAMAD ZUL ADHAM SHAH BIN KASTURI"</f>
        <v>MOHAMAD ZUL ADHAM SHAH BIN KASTURI</v>
      </c>
      <c r="B323" t="str">
        <f>"020601030597"</f>
        <v>020601030597</v>
      </c>
      <c r="C323" t="str">
        <f t="shared" si="5"/>
        <v>WTP</v>
      </c>
      <c r="D323" t="str">
        <f>"37"</f>
        <v>37</v>
      </c>
      <c r="E323" t="str">
        <f>""</f>
        <v/>
      </c>
    </row>
    <row r="324" spans="1:5" x14ac:dyDescent="0.35">
      <c r="A324" t="str">
        <f>"MOHAMAD ZULKARNAIN BIN MOHD FAMIZA"</f>
        <v>MOHAMAD ZULKARNAIN BIN MOHD FAMIZA</v>
      </c>
      <c r="B324" t="str">
        <f>"020614031177"</f>
        <v>020614031177</v>
      </c>
      <c r="C324" t="str">
        <f t="shared" si="5"/>
        <v>WTP</v>
      </c>
      <c r="D324" t="str">
        <f>"26"</f>
        <v>26</v>
      </c>
      <c r="E324" t="str">
        <f>""</f>
        <v/>
      </c>
    </row>
    <row r="325" spans="1:5" x14ac:dyDescent="0.35">
      <c r="A325" t="str">
        <f>"MOHAMADSYAH BIN BADRO"</f>
        <v>MOHAMADSYAH BIN BADRO</v>
      </c>
      <c r="B325" t="str">
        <f>"020129120563"</f>
        <v>020129120563</v>
      </c>
      <c r="C325" t="str">
        <f t="shared" si="5"/>
        <v>WTP</v>
      </c>
      <c r="D325" t="str">
        <f>"28"</f>
        <v>28</v>
      </c>
      <c r="E325" t="str">
        <f>""</f>
        <v/>
      </c>
    </row>
    <row r="326" spans="1:5" x14ac:dyDescent="0.35">
      <c r="A326" t="str">
        <f>"MOHAMED RASHDAN BIN IBRAHIM"</f>
        <v>MOHAMED RASHDAN BIN IBRAHIM</v>
      </c>
      <c r="B326" t="str">
        <f>"020221010121"</f>
        <v>020221010121</v>
      </c>
      <c r="C326" t="str">
        <f t="shared" si="5"/>
        <v>WTP</v>
      </c>
      <c r="D326" t="str">
        <f>"50"</f>
        <v>50</v>
      </c>
      <c r="E326" t="str">
        <f>""</f>
        <v/>
      </c>
    </row>
    <row r="327" spans="1:5" x14ac:dyDescent="0.35">
      <c r="A327" t="str">
        <f>"MOHAMMAD AFIQ FIKRI BIN JAAFAR"</f>
        <v>MOHAMMAD AFIQ FIKRI BIN JAAFAR</v>
      </c>
      <c r="B327" t="str">
        <f>"020123101193"</f>
        <v>020123101193</v>
      </c>
      <c r="C327" t="str">
        <f t="shared" si="5"/>
        <v>WTP</v>
      </c>
      <c r="D327" t="str">
        <f>"51"</f>
        <v>51</v>
      </c>
      <c r="E327" t="str">
        <f>""</f>
        <v/>
      </c>
    </row>
    <row r="328" spans="1:5" x14ac:dyDescent="0.35">
      <c r="A328" t="str">
        <f>"MOHAMMAD AIMAN MUHAIMIN BIN MOHD ZAMRY"</f>
        <v>MOHAMMAD AIMAN MUHAIMIN BIN MOHD ZAMRY</v>
      </c>
      <c r="B328" t="str">
        <f>"020210101693"</f>
        <v>020210101693</v>
      </c>
      <c r="C328" t="str">
        <f t="shared" si="5"/>
        <v>WTP</v>
      </c>
      <c r="D328" t="str">
        <f>"39"</f>
        <v>39</v>
      </c>
      <c r="E328" t="str">
        <f>""</f>
        <v/>
      </c>
    </row>
    <row r="329" spans="1:5" x14ac:dyDescent="0.35">
      <c r="A329" t="str">
        <f>"MOHAMMAD AIMAN NAJMUDDIN  BIN ALIAS"</f>
        <v>MOHAMMAD AIMAN NAJMUDDIN  BIN ALIAS</v>
      </c>
      <c r="B329" t="str">
        <f>"021201120037"</f>
        <v>021201120037</v>
      </c>
      <c r="C329" t="str">
        <f t="shared" si="5"/>
        <v>WTP</v>
      </c>
      <c r="D329" t="str">
        <f>"60"</f>
        <v>60</v>
      </c>
      <c r="E329" t="str">
        <f>""</f>
        <v/>
      </c>
    </row>
    <row r="330" spans="1:5" x14ac:dyDescent="0.35">
      <c r="A330" t="str">
        <f>"MOHAMMAD ALIFF BIN ALADIN"</f>
        <v>MOHAMMAD ALIFF BIN ALADIN</v>
      </c>
      <c r="B330" t="str">
        <f>"020316120059"</f>
        <v>020316120059</v>
      </c>
      <c r="C330" t="str">
        <f t="shared" si="5"/>
        <v>WTP</v>
      </c>
      <c r="D330" t="str">
        <f>"43"</f>
        <v>43</v>
      </c>
      <c r="E330" t="str">
        <f>""</f>
        <v/>
      </c>
    </row>
    <row r="331" spans="1:5" x14ac:dyDescent="0.35">
      <c r="A331" t="str">
        <f>"MOHAMMAD AMANSYAH BIN BASRI"</f>
        <v>MOHAMMAD AMANSYAH BIN BASRI</v>
      </c>
      <c r="B331" t="str">
        <f>"020901121335"</f>
        <v>020901121335</v>
      </c>
      <c r="C331" t="str">
        <f t="shared" si="5"/>
        <v>WTP</v>
      </c>
      <c r="D331" t="str">
        <f>"43"</f>
        <v>43</v>
      </c>
      <c r="E331" t="str">
        <f>""</f>
        <v/>
      </c>
    </row>
    <row r="332" spans="1:5" x14ac:dyDescent="0.35">
      <c r="A332" t="str">
        <f>"MOHAMMAD ARDYANSAH BIN AMRAN"</f>
        <v>MOHAMMAD ARDYANSAH BIN AMRAN</v>
      </c>
      <c r="B332" t="str">
        <f>"020610120367"</f>
        <v>020610120367</v>
      </c>
      <c r="C332" t="str">
        <f t="shared" si="5"/>
        <v>WTP</v>
      </c>
      <c r="D332" t="str">
        <f>"55"</f>
        <v>55</v>
      </c>
      <c r="E332" t="str">
        <f>""</f>
        <v/>
      </c>
    </row>
    <row r="333" spans="1:5" x14ac:dyDescent="0.35">
      <c r="A333" t="str">
        <f>"MOHAMMAD ASHRAFF BIN SOBRI"</f>
        <v>MOHAMMAD ASHRAFF BIN SOBRI</v>
      </c>
      <c r="B333" t="str">
        <f>"021126060379"</f>
        <v>021126060379</v>
      </c>
      <c r="C333" t="str">
        <f t="shared" si="5"/>
        <v>WTP</v>
      </c>
      <c r="D333" t="str">
        <f>"54"</f>
        <v>54</v>
      </c>
      <c r="E333" t="str">
        <f>""</f>
        <v/>
      </c>
    </row>
    <row r="334" spans="1:5" x14ac:dyDescent="0.35">
      <c r="A334" t="str">
        <f>"MOHAMMAD AZRI DANIAL BIN AZHAR"</f>
        <v>MOHAMMAD AZRI DANIAL BIN AZHAR</v>
      </c>
      <c r="B334" t="str">
        <f>"020404140447"</f>
        <v>020404140447</v>
      </c>
      <c r="C334" t="str">
        <f t="shared" si="5"/>
        <v>WTP</v>
      </c>
      <c r="D334" t="str">
        <f>"39"</f>
        <v>39</v>
      </c>
      <c r="E334" t="str">
        <f>""</f>
        <v/>
      </c>
    </row>
    <row r="335" spans="1:5" x14ac:dyDescent="0.35">
      <c r="A335" t="str">
        <f>"MOHAMMAD FARID BIN OSMAN"</f>
        <v>MOHAMMAD FARID BIN OSMAN</v>
      </c>
      <c r="B335" t="str">
        <f>"020415011771"</f>
        <v>020415011771</v>
      </c>
      <c r="C335" t="str">
        <f t="shared" si="5"/>
        <v>WTP</v>
      </c>
      <c r="D335" t="str">
        <f>"22"</f>
        <v>22</v>
      </c>
      <c r="E335" t="str">
        <f>""</f>
        <v/>
      </c>
    </row>
    <row r="336" spans="1:5" x14ac:dyDescent="0.35">
      <c r="A336" t="str">
        <f>"MOHAMMAD HAIRUL HAKIMI BIN DONNY @ EMMANUEL"</f>
        <v>MOHAMMAD HAIRUL HAKIMI BIN DONNY @ EMMANUEL</v>
      </c>
      <c r="B336" t="str">
        <f>"021125120501"</f>
        <v>021125120501</v>
      </c>
      <c r="C336" t="str">
        <f t="shared" si="5"/>
        <v>WTP</v>
      </c>
      <c r="D336" t="str">
        <f>"57"</f>
        <v>57</v>
      </c>
      <c r="E336" t="str">
        <f>""</f>
        <v/>
      </c>
    </row>
    <row r="337" spans="1:5" x14ac:dyDescent="0.35">
      <c r="A337" t="str">
        <f>"MOHAMMAD HAZIM ZHARFAN BIN MOHAMMAD ZAIDI"</f>
        <v>MOHAMMAD HAZIM ZHARFAN BIN MOHAMMAD ZAIDI</v>
      </c>
      <c r="B337" t="str">
        <f>"020115100617"</f>
        <v>020115100617</v>
      </c>
      <c r="C337" t="str">
        <f t="shared" si="5"/>
        <v>WTP</v>
      </c>
      <c r="D337" t="str">
        <f>"53"</f>
        <v>53</v>
      </c>
      <c r="E337" t="str">
        <f>""</f>
        <v/>
      </c>
    </row>
    <row r="338" spans="1:5" x14ac:dyDescent="0.35">
      <c r="A338" t="str">
        <f>"MOHAMMAD HELMI BIN ARSAD"</f>
        <v>MOHAMMAD HELMI BIN ARSAD</v>
      </c>
      <c r="B338" t="str">
        <f>"020528120421"</f>
        <v>020528120421</v>
      </c>
      <c r="C338" t="str">
        <f t="shared" si="5"/>
        <v>WTP</v>
      </c>
      <c r="D338" t="str">
        <f>"37"</f>
        <v>37</v>
      </c>
      <c r="E338" t="str">
        <f>""</f>
        <v/>
      </c>
    </row>
    <row r="339" spans="1:5" x14ac:dyDescent="0.35">
      <c r="A339" t="str">
        <f>"MOHAMMAD IRFAN BIN MOHAMMED"</f>
        <v>MOHAMMAD IRFAN BIN MOHAMMED</v>
      </c>
      <c r="B339" t="str">
        <f>"020710101569"</f>
        <v>020710101569</v>
      </c>
      <c r="C339" t="str">
        <f t="shared" si="5"/>
        <v>WTP</v>
      </c>
      <c r="D339" t="str">
        <f>"60"</f>
        <v>60</v>
      </c>
      <c r="E339" t="str">
        <f>""</f>
        <v/>
      </c>
    </row>
    <row r="340" spans="1:5" x14ac:dyDescent="0.35">
      <c r="A340" t="str">
        <f>"MOHAMMAD MASNIZA BIN SAHWAN"</f>
        <v>MOHAMMAD MASNIZA BIN SAHWAN</v>
      </c>
      <c r="B340" t="str">
        <f>"020430060037"</f>
        <v>020430060037</v>
      </c>
      <c r="C340" t="str">
        <f t="shared" si="5"/>
        <v>WTP</v>
      </c>
      <c r="D340" t="str">
        <f>"62"</f>
        <v>62</v>
      </c>
      <c r="E340" t="str">
        <f>""</f>
        <v/>
      </c>
    </row>
    <row r="341" spans="1:5" x14ac:dyDescent="0.35">
      <c r="A341" t="str">
        <f>"MOHAMMAD NORYSHAM BIN TAMRIN"</f>
        <v>MOHAMMAD NORYSHAM BIN TAMRIN</v>
      </c>
      <c r="B341" t="str">
        <f>"020824120485"</f>
        <v>020824120485</v>
      </c>
      <c r="C341" t="str">
        <f t="shared" si="5"/>
        <v>WTP</v>
      </c>
      <c r="D341" t="str">
        <f>"34"</f>
        <v>34</v>
      </c>
      <c r="E341" t="str">
        <f>""</f>
        <v/>
      </c>
    </row>
    <row r="342" spans="1:5" x14ac:dyDescent="0.35">
      <c r="A342" t="str">
        <f>"MOHAMMAD NURHAIKAL BIN MOHD SYAFIE"</f>
        <v>MOHAMMAD NURHAIKAL BIN MOHD SYAFIE</v>
      </c>
      <c r="B342" t="str">
        <f>"020218050157"</f>
        <v>020218050157</v>
      </c>
      <c r="C342" t="str">
        <f t="shared" si="5"/>
        <v>WTP</v>
      </c>
      <c r="D342" t="str">
        <f>"44"</f>
        <v>44</v>
      </c>
      <c r="E342" t="str">
        <f>""</f>
        <v/>
      </c>
    </row>
    <row r="343" spans="1:5" x14ac:dyDescent="0.35">
      <c r="A343" t="str">
        <f>"MOHAMMAD RAZIF RIZUAN BIN NIZAL"</f>
        <v>MOHAMMAD RAZIF RIZUAN BIN NIZAL</v>
      </c>
      <c r="B343" t="str">
        <f>"020528120261"</f>
        <v>020528120261</v>
      </c>
      <c r="C343" t="str">
        <f t="shared" si="5"/>
        <v>WTP</v>
      </c>
      <c r="D343" t="str">
        <f>"40"</f>
        <v>40</v>
      </c>
      <c r="E343" t="str">
        <f>""</f>
        <v/>
      </c>
    </row>
    <row r="344" spans="1:5" x14ac:dyDescent="0.35">
      <c r="A344" t="str">
        <f>"MOHAMMAD RAZIMATSYAH"</f>
        <v>MOHAMMAD RAZIMATSYAH</v>
      </c>
      <c r="B344" t="str">
        <f>"020802120847"</f>
        <v>020802120847</v>
      </c>
      <c r="C344" t="str">
        <f t="shared" si="5"/>
        <v>WTP</v>
      </c>
      <c r="D344" t="str">
        <f>"49"</f>
        <v>49</v>
      </c>
      <c r="E344" t="str">
        <f>""</f>
        <v/>
      </c>
    </row>
    <row r="345" spans="1:5" x14ac:dyDescent="0.35">
      <c r="A345" t="str">
        <f>"MOHAMMAD SHAHRIL BIN BAHARUDDIN"</f>
        <v>MOHAMMAD SHAHRIL BIN BAHARUDDIN</v>
      </c>
      <c r="B345" t="str">
        <f>"020912120055"</f>
        <v>020912120055</v>
      </c>
      <c r="C345" t="str">
        <f t="shared" si="5"/>
        <v>WTP</v>
      </c>
      <c r="D345" t="str">
        <f>"49"</f>
        <v>49</v>
      </c>
      <c r="E345" t="str">
        <f>""</f>
        <v/>
      </c>
    </row>
    <row r="346" spans="1:5" x14ac:dyDescent="0.35">
      <c r="A346" t="str">
        <f>"MOHAMMAD SYAFIQ SYARIZAN BIN ABDUL MANAF"</f>
        <v>MOHAMMAD SYAFIQ SYARIZAN BIN ABDUL MANAF</v>
      </c>
      <c r="B346" t="str">
        <f>"021221120181"</f>
        <v>021221120181</v>
      </c>
      <c r="C346" t="str">
        <f t="shared" si="5"/>
        <v>WTP</v>
      </c>
      <c r="D346" t="str">
        <f>"42"</f>
        <v>42</v>
      </c>
      <c r="E346" t="str">
        <f>""</f>
        <v/>
      </c>
    </row>
    <row r="347" spans="1:5" x14ac:dyDescent="0.35">
      <c r="A347" t="str">
        <f>"MOHD AIMAN BIN SABAR "</f>
        <v xml:space="preserve">MOHD AIMAN BIN SABAR </v>
      </c>
      <c r="B347" t="str">
        <f>"020304120609"</f>
        <v>020304120609</v>
      </c>
      <c r="C347" t="str">
        <f t="shared" si="5"/>
        <v>WTP</v>
      </c>
      <c r="D347" t="str">
        <f>"50"</f>
        <v>50</v>
      </c>
      <c r="E347" t="str">
        <f>""</f>
        <v/>
      </c>
    </row>
    <row r="348" spans="1:5" x14ac:dyDescent="0.35">
      <c r="A348" t="str">
        <f>"MOHD ASYRAF SHAKIMI BIN MOHD RAIME"</f>
        <v>MOHD ASYRAF SHAKIMI BIN MOHD RAIME</v>
      </c>
      <c r="B348" t="str">
        <f>"020813020323"</f>
        <v>020813020323</v>
      </c>
      <c r="C348" t="str">
        <f t="shared" si="5"/>
        <v>WTP</v>
      </c>
      <c r="D348" t="str">
        <f>"40"</f>
        <v>40</v>
      </c>
      <c r="E348" t="str">
        <f>""</f>
        <v/>
      </c>
    </row>
    <row r="349" spans="1:5" x14ac:dyDescent="0.35">
      <c r="A349" t="str">
        <f>"MOHD AZARULDDIN BIN MOHD ZAINUDDIN "</f>
        <v xml:space="preserve">MOHD AZARULDDIN BIN MOHD ZAINUDDIN </v>
      </c>
      <c r="B349" t="str">
        <f>"020907060545"</f>
        <v>020907060545</v>
      </c>
      <c r="C349" t="str">
        <f t="shared" si="5"/>
        <v>WTP</v>
      </c>
      <c r="D349" t="str">
        <f>"-1"</f>
        <v>-1</v>
      </c>
      <c r="E349" t="str">
        <f>"3"</f>
        <v>3</v>
      </c>
    </row>
    <row r="350" spans="1:5" x14ac:dyDescent="0.35">
      <c r="A350" t="str">
        <f>"MOHD AZRIN HAIKAL BIN MOHD AMIR"</f>
        <v>MOHD AZRIN HAIKAL BIN MOHD AMIR</v>
      </c>
      <c r="B350" t="str">
        <f>"020112120081"</f>
        <v>020112120081</v>
      </c>
      <c r="C350" t="str">
        <f t="shared" si="5"/>
        <v>WTP</v>
      </c>
      <c r="D350" t="str">
        <f>"33"</f>
        <v>33</v>
      </c>
      <c r="E350" t="str">
        <f>""</f>
        <v/>
      </c>
    </row>
    <row r="351" spans="1:5" x14ac:dyDescent="0.35">
      <c r="A351" t="str">
        <f>"MOHD DANIAL ASHRAFF BIN MARZUKI"</f>
        <v>MOHD DANIAL ASHRAFF BIN MARZUKI</v>
      </c>
      <c r="B351" t="str">
        <f>"020103050093"</f>
        <v>020103050093</v>
      </c>
      <c r="C351" t="str">
        <f t="shared" si="5"/>
        <v>WTP</v>
      </c>
      <c r="D351" t="str">
        <f>"44"</f>
        <v>44</v>
      </c>
      <c r="E351" t="str">
        <f>""</f>
        <v/>
      </c>
    </row>
    <row r="352" spans="1:5" x14ac:dyDescent="0.35">
      <c r="A352" t="str">
        <f>"MOHD EIZRAN FADZLIESHAM BIN RAZAK"</f>
        <v>MOHD EIZRAN FADZLIESHAM BIN RAZAK</v>
      </c>
      <c r="B352" t="str">
        <f>"020222120509"</f>
        <v>020222120509</v>
      </c>
      <c r="C352" t="str">
        <f t="shared" si="5"/>
        <v>WTP</v>
      </c>
      <c r="D352" t="str">
        <f>"40"</f>
        <v>40</v>
      </c>
      <c r="E352" t="str">
        <f>""</f>
        <v/>
      </c>
    </row>
    <row r="353" spans="1:5" x14ac:dyDescent="0.35">
      <c r="A353" t="str">
        <f>"MOHD FARHAN HAFIZ BIN MADRASAH"</f>
        <v>MOHD FARHAN HAFIZ BIN MADRASAH</v>
      </c>
      <c r="B353" t="str">
        <f>"020315120305"</f>
        <v>020315120305</v>
      </c>
      <c r="C353" t="str">
        <f t="shared" si="5"/>
        <v>WTP</v>
      </c>
      <c r="D353" t="str">
        <f>"27"</f>
        <v>27</v>
      </c>
      <c r="E353" t="str">
        <f>""</f>
        <v/>
      </c>
    </row>
    <row r="354" spans="1:5" x14ac:dyDescent="0.35">
      <c r="A354" t="str">
        <f>"MOHD NAZRAN AMIN BIN MOHD FIRDAUS"</f>
        <v>MOHD NAZRAN AMIN BIN MOHD FIRDAUS</v>
      </c>
      <c r="B354" t="str">
        <f>"020509150027"</f>
        <v>020509150027</v>
      </c>
      <c r="C354" t="str">
        <f t="shared" si="5"/>
        <v>WTP</v>
      </c>
      <c r="D354" t="str">
        <f>"46"</f>
        <v>46</v>
      </c>
      <c r="E354" t="str">
        <f>""</f>
        <v/>
      </c>
    </row>
    <row r="355" spans="1:5" x14ac:dyDescent="0.35">
      <c r="A355" t="str">
        <f>"MOHD SHAHZUAN BIN ABDUL RASAK"</f>
        <v>MOHD SHAHZUAN BIN ABDUL RASAK</v>
      </c>
      <c r="B355" t="str">
        <f>"020413050419"</f>
        <v>020413050419</v>
      </c>
      <c r="C355" t="str">
        <f t="shared" si="5"/>
        <v>WTP</v>
      </c>
      <c r="D355" t="str">
        <f>"30"</f>
        <v>30</v>
      </c>
      <c r="E355" t="str">
        <f>""</f>
        <v/>
      </c>
    </row>
    <row r="356" spans="1:5" x14ac:dyDescent="0.35">
      <c r="A356" t="str">
        <f>"MOHD SHAMRYN AQHMAL BIN LUKMAN"</f>
        <v>MOHD SHAMRYN AQHMAL BIN LUKMAN</v>
      </c>
      <c r="B356" t="str">
        <f>"021231120919"</f>
        <v>021231120919</v>
      </c>
      <c r="C356" t="str">
        <f t="shared" si="5"/>
        <v>WTP</v>
      </c>
      <c r="D356" t="str">
        <f>"25"</f>
        <v>25</v>
      </c>
      <c r="E356" t="str">
        <f>""</f>
        <v/>
      </c>
    </row>
    <row r="357" spans="1:5" x14ac:dyDescent="0.35">
      <c r="A357" t="str">
        <f>"MONSONON MAGUEL ALEXANDER"</f>
        <v>MONSONON MAGUEL ALEXANDER</v>
      </c>
      <c r="B357" t="str">
        <f>"020624120181"</f>
        <v>020624120181</v>
      </c>
      <c r="C357" t="str">
        <f t="shared" si="5"/>
        <v>WTP</v>
      </c>
      <c r="D357" t="str">
        <f>"56"</f>
        <v>56</v>
      </c>
      <c r="E357" t="str">
        <f>""</f>
        <v/>
      </c>
    </row>
    <row r="358" spans="1:5" x14ac:dyDescent="0.35">
      <c r="A358" t="str">
        <f>"MUHAIMIN BIN MOHAMAD SAAD"</f>
        <v>MUHAIMIN BIN MOHAMAD SAAD</v>
      </c>
      <c r="B358" t="str">
        <f>"020114040149"</f>
        <v>020114040149</v>
      </c>
      <c r="C358" t="str">
        <f t="shared" si="5"/>
        <v>WTP</v>
      </c>
      <c r="D358" t="str">
        <f>"52"</f>
        <v>52</v>
      </c>
      <c r="E358" t="str">
        <f>""</f>
        <v/>
      </c>
    </row>
    <row r="359" spans="1:5" x14ac:dyDescent="0.35">
      <c r="A359" t="str">
        <f>"MUHAMAD ADAM BIN ROZAINI"</f>
        <v>MUHAMAD ADAM BIN ROZAINI</v>
      </c>
      <c r="B359" t="str">
        <f>"020410070043"</f>
        <v>020410070043</v>
      </c>
      <c r="C359" t="str">
        <f t="shared" si="5"/>
        <v>WTP</v>
      </c>
      <c r="D359" t="str">
        <f>"31"</f>
        <v>31</v>
      </c>
      <c r="E359" t="str">
        <f>""</f>
        <v/>
      </c>
    </row>
    <row r="360" spans="1:5" x14ac:dyDescent="0.35">
      <c r="A360" t="str">
        <f>"MUHAMAD ADAM EUSOFF BIN RYMIE MAHYUDDIN"</f>
        <v>MUHAMAD ADAM EUSOFF BIN RYMIE MAHYUDDIN</v>
      </c>
      <c r="B360" t="str">
        <f>"020910140271"</f>
        <v>020910140271</v>
      </c>
      <c r="C360" t="str">
        <f t="shared" si="5"/>
        <v>WTP</v>
      </c>
      <c r="D360" t="str">
        <f>"61"</f>
        <v>61</v>
      </c>
      <c r="E360" t="str">
        <f>""</f>
        <v/>
      </c>
    </row>
    <row r="361" spans="1:5" x14ac:dyDescent="0.35">
      <c r="A361" t="str">
        <f>"MUHAMAD ADLIN BIN ALI"</f>
        <v>MUHAMAD ADLIN BIN ALI</v>
      </c>
      <c r="B361" t="str">
        <f>"020126110167"</f>
        <v>020126110167</v>
      </c>
      <c r="C361" t="str">
        <f t="shared" si="5"/>
        <v>WTP</v>
      </c>
      <c r="D361" t="str">
        <f>"41"</f>
        <v>41</v>
      </c>
      <c r="E361" t="str">
        <f>""</f>
        <v/>
      </c>
    </row>
    <row r="362" spans="1:5" x14ac:dyDescent="0.35">
      <c r="A362" t="str">
        <f>"MUHAMAD AIMAN BIN ROSDI"</f>
        <v>MUHAMAD AIMAN BIN ROSDI</v>
      </c>
      <c r="B362" t="str">
        <f>"020514060149"</f>
        <v>020514060149</v>
      </c>
      <c r="C362" t="str">
        <f t="shared" si="5"/>
        <v>WTP</v>
      </c>
      <c r="D362" t="str">
        <f>"63"</f>
        <v>63</v>
      </c>
      <c r="E362" t="str">
        <f>""</f>
        <v/>
      </c>
    </row>
    <row r="363" spans="1:5" x14ac:dyDescent="0.35">
      <c r="A363" t="str">
        <f>"MUHAMAD AIMAN DANIEL BIN ZAINI"</f>
        <v>MUHAMAD AIMAN DANIEL BIN ZAINI</v>
      </c>
      <c r="B363" t="str">
        <f>"020605031095"</f>
        <v>020605031095</v>
      </c>
      <c r="C363" t="str">
        <f t="shared" si="5"/>
        <v>WTP</v>
      </c>
      <c r="D363" t="str">
        <f>"30"</f>
        <v>30</v>
      </c>
      <c r="E363" t="str">
        <f>""</f>
        <v/>
      </c>
    </row>
    <row r="364" spans="1:5" x14ac:dyDescent="0.35">
      <c r="A364" t="str">
        <f>"MUHAMAD AIMAN NAZMI BIN RAMLI"</f>
        <v>MUHAMAD AIMAN NAZMI BIN RAMLI</v>
      </c>
      <c r="B364" t="str">
        <f>"020719100423"</f>
        <v>020719100423</v>
      </c>
      <c r="C364" t="str">
        <f t="shared" si="5"/>
        <v>WTP</v>
      </c>
      <c r="D364" t="str">
        <f>"55"</f>
        <v>55</v>
      </c>
      <c r="E364" t="str">
        <f>""</f>
        <v/>
      </c>
    </row>
    <row r="365" spans="1:5" x14ac:dyDescent="0.35">
      <c r="A365" t="str">
        <f>"MUHAMAD AKMAL IRFAN BIN MUHAMAD AMIR"</f>
        <v>MUHAMAD AKMAL IRFAN BIN MUHAMAD AMIR</v>
      </c>
      <c r="B365" t="str">
        <f>"020823140169"</f>
        <v>020823140169</v>
      </c>
      <c r="C365" t="str">
        <f t="shared" si="5"/>
        <v>WTP</v>
      </c>
      <c r="D365" t="str">
        <f>"41"</f>
        <v>41</v>
      </c>
      <c r="E365" t="str">
        <f>""</f>
        <v/>
      </c>
    </row>
    <row r="366" spans="1:5" x14ac:dyDescent="0.35">
      <c r="A366" t="str">
        <f>"MUHAMAD ALIF MUSTAFA"</f>
        <v>MUHAMAD ALIF MUSTAFA</v>
      </c>
      <c r="B366" t="str">
        <f>"020625100887"</f>
        <v>020625100887</v>
      </c>
      <c r="C366" t="str">
        <f t="shared" si="5"/>
        <v>WTP</v>
      </c>
      <c r="D366" t="str">
        <f>"51"</f>
        <v>51</v>
      </c>
      <c r="E366" t="str">
        <f>""</f>
        <v/>
      </c>
    </row>
    <row r="367" spans="1:5" x14ac:dyDescent="0.35">
      <c r="A367" t="str">
        <f>"MUHAMAD AMIN NAZMI BIN MOHD NORDIN"</f>
        <v>MUHAMAD AMIN NAZMI BIN MOHD NORDIN</v>
      </c>
      <c r="B367" t="str">
        <f>"020514031049"</f>
        <v>020514031049</v>
      </c>
      <c r="C367" t="str">
        <f t="shared" si="5"/>
        <v>WTP</v>
      </c>
      <c r="D367" t="str">
        <f>"22"</f>
        <v>22</v>
      </c>
      <c r="E367" t="str">
        <f>""</f>
        <v/>
      </c>
    </row>
    <row r="368" spans="1:5" x14ac:dyDescent="0.35">
      <c r="A368" t="str">
        <f>"MUHAMAD AMIR LUKMAN BIN MUHAMAD ALFIAN"</f>
        <v>MUHAMAD AMIR LUKMAN BIN MUHAMAD ALFIAN</v>
      </c>
      <c r="B368" t="str">
        <f>"020823101207"</f>
        <v>020823101207</v>
      </c>
      <c r="C368" t="str">
        <f t="shared" si="5"/>
        <v>WTP</v>
      </c>
      <c r="D368" t="str">
        <f>"54"</f>
        <v>54</v>
      </c>
      <c r="E368" t="str">
        <f>""</f>
        <v/>
      </c>
    </row>
    <row r="369" spans="1:5" x14ac:dyDescent="0.35">
      <c r="A369" t="str">
        <f>"MUHAMAD AMIRUL AIZAT BIN IDROS"</f>
        <v>MUHAMAD AMIRUL AIZAT BIN IDROS</v>
      </c>
      <c r="B369" t="str">
        <f>"020708070847"</f>
        <v>020708070847</v>
      </c>
      <c r="C369" t="str">
        <f t="shared" si="5"/>
        <v>WTP</v>
      </c>
      <c r="D369" t="str">
        <f>"63"</f>
        <v>63</v>
      </c>
      <c r="E369" t="str">
        <f>""</f>
        <v/>
      </c>
    </row>
    <row r="370" spans="1:5" x14ac:dyDescent="0.35">
      <c r="A370" t="str">
        <f>"MUHAMAD ARIFUDIN BIN SULAIMAN"</f>
        <v>MUHAMAD ARIFUDIN BIN SULAIMAN</v>
      </c>
      <c r="B370" t="str">
        <f>"020127060413"</f>
        <v>020127060413</v>
      </c>
      <c r="C370" t="str">
        <f t="shared" si="5"/>
        <v>WTP</v>
      </c>
      <c r="D370" t="str">
        <f>"26"</f>
        <v>26</v>
      </c>
      <c r="E370" t="str">
        <f>""</f>
        <v/>
      </c>
    </row>
    <row r="371" spans="1:5" x14ac:dyDescent="0.35">
      <c r="A371" t="str">
        <f>"MUHAMAD ASRUL BIN JIMMY"</f>
        <v>MUHAMAD ASRUL BIN JIMMY</v>
      </c>
      <c r="B371" t="str">
        <f>"020911120969"</f>
        <v>020911120969</v>
      </c>
      <c r="C371" t="str">
        <f t="shared" si="5"/>
        <v>WTP</v>
      </c>
      <c r="D371" t="str">
        <f>"56"</f>
        <v>56</v>
      </c>
      <c r="E371" t="str">
        <f>""</f>
        <v/>
      </c>
    </row>
    <row r="372" spans="1:5" x14ac:dyDescent="0.35">
      <c r="A372" t="str">
        <f>"MUHAMAD AZRULL HAKIMIE BIN MOHAMAD AMIN"</f>
        <v>MUHAMAD AZRULL HAKIMIE BIN MOHAMAD AMIN</v>
      </c>
      <c r="B372" t="str">
        <f>"020402100943"</f>
        <v>020402100943</v>
      </c>
      <c r="C372" t="str">
        <f t="shared" si="5"/>
        <v>WTP</v>
      </c>
      <c r="D372" t="str">
        <f>"46"</f>
        <v>46</v>
      </c>
      <c r="E372" t="str">
        <f>""</f>
        <v/>
      </c>
    </row>
    <row r="373" spans="1:5" x14ac:dyDescent="0.35">
      <c r="A373" t="str">
        <f>"MUHAMAD DANIAL AFIQ BIN AZME"</f>
        <v>MUHAMAD DANIAL AFIQ BIN AZME</v>
      </c>
      <c r="B373" t="str">
        <f>"021009120117"</f>
        <v>021009120117</v>
      </c>
      <c r="C373" t="str">
        <f t="shared" si="5"/>
        <v>WTP</v>
      </c>
      <c r="D373" t="str">
        <f>"45"</f>
        <v>45</v>
      </c>
      <c r="E373" t="str">
        <f>""</f>
        <v/>
      </c>
    </row>
    <row r="374" spans="1:5" x14ac:dyDescent="0.35">
      <c r="A374" t="str">
        <f>"MUHAMAD DANIAL BIN AZHARI"</f>
        <v>MUHAMAD DANIAL BIN AZHARI</v>
      </c>
      <c r="B374" t="str">
        <f>"020818060113"</f>
        <v>020818060113</v>
      </c>
      <c r="C374" t="str">
        <f t="shared" si="5"/>
        <v>WTP</v>
      </c>
      <c r="D374" t="str">
        <f>"19"</f>
        <v>19</v>
      </c>
      <c r="E374" t="str">
        <f>""</f>
        <v/>
      </c>
    </row>
    <row r="375" spans="1:5" x14ac:dyDescent="0.35">
      <c r="A375" t="str">
        <f>"MUHAMAD DANIEL MOHD FAZLE"</f>
        <v>MUHAMAD DANIEL MOHD FAZLE</v>
      </c>
      <c r="B375" t="str">
        <f>"020924100051"</f>
        <v>020924100051</v>
      </c>
      <c r="C375" t="str">
        <f t="shared" si="5"/>
        <v>WTP</v>
      </c>
      <c r="D375" t="str">
        <f>"13"</f>
        <v>13</v>
      </c>
      <c r="E375" t="str">
        <f>""</f>
        <v/>
      </c>
    </row>
    <row r="376" spans="1:5" x14ac:dyDescent="0.35">
      <c r="A376" t="str">
        <f>"MUHAMAD EHSAN IQBAL BIN MOHD SHAFADZI"</f>
        <v>MUHAMAD EHSAN IQBAL BIN MOHD SHAFADZI</v>
      </c>
      <c r="B376" t="str">
        <f>"020729081043"</f>
        <v>020729081043</v>
      </c>
      <c r="C376" t="str">
        <f t="shared" si="5"/>
        <v>WTP</v>
      </c>
      <c r="D376" t="str">
        <f>"39"</f>
        <v>39</v>
      </c>
      <c r="E376" t="str">
        <f>""</f>
        <v/>
      </c>
    </row>
    <row r="377" spans="1:5" x14ac:dyDescent="0.35">
      <c r="A377" t="str">
        <f>"MUHAMAD FAZLY BIN MOHD HUZAIRI"</f>
        <v>MUHAMAD FAZLY BIN MOHD HUZAIRI</v>
      </c>
      <c r="B377" t="str">
        <f>"021128101621"</f>
        <v>021128101621</v>
      </c>
      <c r="C377" t="str">
        <f t="shared" si="5"/>
        <v>WTP</v>
      </c>
      <c r="D377" t="str">
        <f>"62"</f>
        <v>62</v>
      </c>
      <c r="E377" t="str">
        <f>""</f>
        <v/>
      </c>
    </row>
    <row r="378" spans="1:5" x14ac:dyDescent="0.35">
      <c r="A378" t="str">
        <f>"MUHAMAD FIRDAUS BIN MUHAMAD ZI"</f>
        <v>MUHAMAD FIRDAUS BIN MUHAMAD ZI</v>
      </c>
      <c r="B378" t="str">
        <f>"020524030533"</f>
        <v>020524030533</v>
      </c>
      <c r="C378" t="str">
        <f t="shared" si="5"/>
        <v>WTP</v>
      </c>
      <c r="D378" t="str">
        <f>"42"</f>
        <v>42</v>
      </c>
      <c r="E378" t="str">
        <f>""</f>
        <v/>
      </c>
    </row>
    <row r="379" spans="1:5" x14ac:dyDescent="0.35">
      <c r="A379" t="str">
        <f>"MUHAMAD HAFIZ IZZUDIN BIN MD MAHAZIR"</f>
        <v>MUHAMAD HAFIZ IZZUDIN BIN MD MAHAZIR</v>
      </c>
      <c r="B379" t="str">
        <f>"020508070033"</f>
        <v>020508070033</v>
      </c>
      <c r="C379" t="str">
        <f t="shared" si="5"/>
        <v>WTP</v>
      </c>
      <c r="D379" t="str">
        <f>"60"</f>
        <v>60</v>
      </c>
      <c r="E379" t="str">
        <f>""</f>
        <v/>
      </c>
    </row>
    <row r="380" spans="1:5" x14ac:dyDescent="0.35">
      <c r="A380" t="str">
        <f>"MUHAMAD HAFIZAL BIN MOHAMAD BRAWEI"</f>
        <v>MUHAMAD HAFIZAL BIN MOHAMAD BRAWEI</v>
      </c>
      <c r="B380" t="str">
        <f>"020621130499"</f>
        <v>020621130499</v>
      </c>
      <c r="C380" t="str">
        <f t="shared" si="5"/>
        <v>WTP</v>
      </c>
      <c r="D380" t="str">
        <f>"52"</f>
        <v>52</v>
      </c>
      <c r="E380" t="str">
        <f>""</f>
        <v/>
      </c>
    </row>
    <row r="381" spans="1:5" x14ac:dyDescent="0.35">
      <c r="A381" t="str">
        <f>"MUHAMAD HAKIMM BIN IBERAHIM"</f>
        <v>MUHAMAD HAKIMM BIN IBERAHIM</v>
      </c>
      <c r="B381" t="str">
        <f>"020131030129"</f>
        <v>020131030129</v>
      </c>
      <c r="C381" t="str">
        <f t="shared" si="5"/>
        <v>WTP</v>
      </c>
      <c r="D381" t="str">
        <f>"36"</f>
        <v>36</v>
      </c>
      <c r="E381" t="str">
        <f>""</f>
        <v/>
      </c>
    </row>
    <row r="382" spans="1:5" x14ac:dyDescent="0.35">
      <c r="A382" t="str">
        <f>"MUHAMAD HAQEEM BIN MUHAMAD HATTA"</f>
        <v>MUHAMAD HAQEEM BIN MUHAMAD HATTA</v>
      </c>
      <c r="B382" t="str">
        <f>"021129100647"</f>
        <v>021129100647</v>
      </c>
      <c r="C382" t="str">
        <f t="shared" si="5"/>
        <v>WTP</v>
      </c>
      <c r="D382" t="str">
        <f>"64"</f>
        <v>64</v>
      </c>
      <c r="E382" t="str">
        <f>""</f>
        <v/>
      </c>
    </row>
    <row r="383" spans="1:5" x14ac:dyDescent="0.35">
      <c r="A383" t="str">
        <f>"MUHAMAD IKHWAN HAZIM BIN MOHD NAZRE"</f>
        <v>MUHAMAD IKHWAN HAZIM BIN MOHD NAZRE</v>
      </c>
      <c r="B383" t="str">
        <f>"020922100269"</f>
        <v>020922100269</v>
      </c>
      <c r="C383" t="str">
        <f t="shared" si="5"/>
        <v>WTP</v>
      </c>
      <c r="D383" t="str">
        <f>"69"</f>
        <v>69</v>
      </c>
      <c r="E383" t="str">
        <f>""</f>
        <v/>
      </c>
    </row>
    <row r="384" spans="1:5" x14ac:dyDescent="0.35">
      <c r="A384" t="str">
        <f>"MUHAMAD IQHWAN IMAN BIN ROZAIDI"</f>
        <v>MUHAMAD IQHWAN IMAN BIN ROZAIDI</v>
      </c>
      <c r="B384" t="str">
        <f>"021230140037"</f>
        <v>021230140037</v>
      </c>
      <c r="C384" t="str">
        <f t="shared" si="5"/>
        <v>WTP</v>
      </c>
      <c r="D384" t="str">
        <f>"31"</f>
        <v>31</v>
      </c>
      <c r="E384" t="str">
        <f>""</f>
        <v/>
      </c>
    </row>
    <row r="385" spans="1:5" x14ac:dyDescent="0.35">
      <c r="A385" t="str">
        <f>"MUHAMAD LUQHMAN HAQIM BIN MOHD SUKRI"</f>
        <v>MUHAMAD LUQHMAN HAQIM BIN MOHD SUKRI</v>
      </c>
      <c r="B385" t="str">
        <f>"020524110525"</f>
        <v>020524110525</v>
      </c>
      <c r="C385" t="str">
        <f t="shared" si="5"/>
        <v>WTP</v>
      </c>
      <c r="D385" t="str">
        <f>"-1"</f>
        <v>-1</v>
      </c>
      <c r="E385" t="str">
        <f>"3"</f>
        <v>3</v>
      </c>
    </row>
    <row r="386" spans="1:5" x14ac:dyDescent="0.35">
      <c r="A386" t="str">
        <f>"MUHAMAD MUKRAM BIN ABDUL KADIR"</f>
        <v>MUHAMAD MUKRAM BIN ABDUL KADIR</v>
      </c>
      <c r="B386" t="str">
        <f>"021017030963"</f>
        <v>021017030963</v>
      </c>
      <c r="C386" t="str">
        <f t="shared" ref="C386:C449" si="6">"WTP"</f>
        <v>WTP</v>
      </c>
      <c r="D386" t="str">
        <f>"15"</f>
        <v>15</v>
      </c>
      <c r="E386" t="str">
        <f>""</f>
        <v/>
      </c>
    </row>
    <row r="387" spans="1:5" x14ac:dyDescent="0.35">
      <c r="A387" t="str">
        <f>"MUHAMAD NOR AIMAN BIN KHOLIDI"</f>
        <v>MUHAMAD NOR AIMAN BIN KHOLIDI</v>
      </c>
      <c r="B387" t="str">
        <f>"021225100831"</f>
        <v>021225100831</v>
      </c>
      <c r="C387" t="str">
        <f t="shared" si="6"/>
        <v>WTP</v>
      </c>
      <c r="D387" t="str">
        <f>"27"</f>
        <v>27</v>
      </c>
      <c r="E387" t="str">
        <f>""</f>
        <v/>
      </c>
    </row>
    <row r="388" spans="1:5" x14ac:dyDescent="0.35">
      <c r="A388" t="str">
        <f>"MUHAMAD SAIFULLAH BIN MOHD SALLEH"</f>
        <v>MUHAMAD SAIFULLAH BIN MOHD SALLEH</v>
      </c>
      <c r="B388" t="str">
        <f>"021027060365"</f>
        <v>021027060365</v>
      </c>
      <c r="C388" t="str">
        <f t="shared" si="6"/>
        <v>WTP</v>
      </c>
      <c r="D388" t="str">
        <f>"32"</f>
        <v>32</v>
      </c>
      <c r="E388" t="str">
        <f>""</f>
        <v/>
      </c>
    </row>
    <row r="389" spans="1:5" x14ac:dyDescent="0.35">
      <c r="A389" t="str">
        <f>"MUHAMAD SHAHFIRAN BIN MOHD JOMERI"</f>
        <v>MUHAMAD SHAHFIRAN BIN MOHD JOMERI</v>
      </c>
      <c r="B389" t="str">
        <f>"020131030209"</f>
        <v>020131030209</v>
      </c>
      <c r="C389" t="str">
        <f t="shared" si="6"/>
        <v>WTP</v>
      </c>
      <c r="D389" t="str">
        <f>"23"</f>
        <v>23</v>
      </c>
      <c r="E389" t="str">
        <f>""</f>
        <v/>
      </c>
    </row>
    <row r="390" spans="1:5" x14ac:dyDescent="0.35">
      <c r="A390" t="str">
        <f>"MUHAMAD SHAHRIZAL BIN ABDUL MUTALIB"</f>
        <v>MUHAMAD SHAHRIZAL BIN ABDUL MUTALIB</v>
      </c>
      <c r="B390" t="str">
        <f>"020807131393"</f>
        <v>020807131393</v>
      </c>
      <c r="C390" t="str">
        <f t="shared" si="6"/>
        <v>WTP</v>
      </c>
      <c r="D390" t="str">
        <f>"54"</f>
        <v>54</v>
      </c>
      <c r="E390" t="str">
        <f>""</f>
        <v/>
      </c>
    </row>
    <row r="391" spans="1:5" x14ac:dyDescent="0.35">
      <c r="A391" t="str">
        <f>"MUHAMAD ZAIRUL HAKIMI BIN MOHAMED"</f>
        <v>MUHAMAD ZAIRUL HAKIMI BIN MOHAMED</v>
      </c>
      <c r="B391" t="str">
        <f>"020812110087"</f>
        <v>020812110087</v>
      </c>
      <c r="C391" t="str">
        <f t="shared" si="6"/>
        <v>WTP</v>
      </c>
      <c r="D391" t="str">
        <f>"17"</f>
        <v>17</v>
      </c>
      <c r="E391" t="str">
        <f>""</f>
        <v/>
      </c>
    </row>
    <row r="392" spans="1:5" x14ac:dyDescent="0.35">
      <c r="A392" t="str">
        <f>"MUHAMAD ZULHARIZ BIN SULAIMAN "</f>
        <v xml:space="preserve">MUHAMAD ZULHARIZ BIN SULAIMAN </v>
      </c>
      <c r="B392" t="str">
        <f>"020206010481"</f>
        <v>020206010481</v>
      </c>
      <c r="C392" t="str">
        <f t="shared" si="6"/>
        <v>WTP</v>
      </c>
      <c r="D392" t="str">
        <f>"-1"</f>
        <v>-1</v>
      </c>
      <c r="E392" t="str">
        <f>"3"</f>
        <v>3</v>
      </c>
    </row>
    <row r="393" spans="1:5" x14ac:dyDescent="0.35">
      <c r="A393" t="str">
        <f>"MUHAMAT ANDREZMI AGUSTI"</f>
        <v>MUHAMAT ANDREZMI AGUSTI</v>
      </c>
      <c r="B393" t="str">
        <f>"020814610077"</f>
        <v>020814610077</v>
      </c>
      <c r="C393" t="str">
        <f t="shared" si="6"/>
        <v>WTP</v>
      </c>
      <c r="D393" t="str">
        <f>"59"</f>
        <v>59</v>
      </c>
      <c r="E393" t="str">
        <f>""</f>
        <v/>
      </c>
    </row>
    <row r="394" spans="1:5" x14ac:dyDescent="0.35">
      <c r="A394" t="str">
        <f>"MUHAMMAD ADAM AMIRUL BIN ANNUARÂ "</f>
        <v>MUHAMMAD ADAM AMIRUL BIN ANNUARÂ </v>
      </c>
      <c r="B394" t="str">
        <f>"020410080831"</f>
        <v>020410080831</v>
      </c>
      <c r="C394" t="str">
        <f t="shared" si="6"/>
        <v>WTP</v>
      </c>
      <c r="D394" t="str">
        <f>"39"</f>
        <v>39</v>
      </c>
      <c r="E394" t="str">
        <f>""</f>
        <v/>
      </c>
    </row>
    <row r="395" spans="1:5" x14ac:dyDescent="0.35">
      <c r="A395" t="str">
        <f>"MUHAMMAD ADAM BIN JOHARI"</f>
        <v>MUHAMMAD ADAM BIN JOHARI</v>
      </c>
      <c r="B395" t="str">
        <f>"021220060623"</f>
        <v>021220060623</v>
      </c>
      <c r="C395" t="str">
        <f t="shared" si="6"/>
        <v>WTP</v>
      </c>
      <c r="D395" t="str">
        <f>"63"</f>
        <v>63</v>
      </c>
      <c r="E395" t="str">
        <f>""</f>
        <v/>
      </c>
    </row>
    <row r="396" spans="1:5" x14ac:dyDescent="0.35">
      <c r="A396" t="str">
        <f>"MUHAMMAD ADAM ILHAN BIN KAMARUDIN"</f>
        <v>MUHAMMAD ADAM ILHAN BIN KAMARUDIN</v>
      </c>
      <c r="B396" t="str">
        <f>"021118060037"</f>
        <v>021118060037</v>
      </c>
      <c r="C396" t="str">
        <f t="shared" si="6"/>
        <v>WTP</v>
      </c>
      <c r="D396" t="str">
        <f>"48"</f>
        <v>48</v>
      </c>
      <c r="E396" t="str">
        <f>""</f>
        <v/>
      </c>
    </row>
    <row r="397" spans="1:5" x14ac:dyDescent="0.35">
      <c r="A397" t="str">
        <f>"MUHAMMAD ADAM NAQEEB BIN MOHD AZIZI"</f>
        <v>MUHAMMAD ADAM NAQEEB BIN MOHD AZIZI</v>
      </c>
      <c r="B397" t="str">
        <f>"020607101317"</f>
        <v>020607101317</v>
      </c>
      <c r="C397" t="str">
        <f t="shared" si="6"/>
        <v>WTP</v>
      </c>
      <c r="D397" t="str">
        <f>"56"</f>
        <v>56</v>
      </c>
      <c r="E397" t="str">
        <f>""</f>
        <v/>
      </c>
    </row>
    <row r="398" spans="1:5" x14ac:dyDescent="0.35">
      <c r="A398" t="str">
        <f>"MUHAMMAD ADIB BIN MAZLAN"</f>
        <v>MUHAMMAD ADIB BIN MAZLAN</v>
      </c>
      <c r="B398" t="str">
        <f>"021222030735"</f>
        <v>021222030735</v>
      </c>
      <c r="C398" t="str">
        <f t="shared" si="6"/>
        <v>WTP</v>
      </c>
      <c r="D398" t="str">
        <f>"30"</f>
        <v>30</v>
      </c>
      <c r="E398" t="str">
        <f>""</f>
        <v/>
      </c>
    </row>
    <row r="399" spans="1:5" x14ac:dyDescent="0.35">
      <c r="A399" t="str">
        <f>"MUHAMMAD ADIBB IQMALL BIN JIMMY KASDI"</f>
        <v>MUHAMMAD ADIBB IQMALL BIN JIMMY KASDI</v>
      </c>
      <c r="B399" t="str">
        <f>"020404131575"</f>
        <v>020404131575</v>
      </c>
      <c r="C399" t="str">
        <f t="shared" si="6"/>
        <v>WTP</v>
      </c>
      <c r="D399" t="str">
        <f>"41"</f>
        <v>41</v>
      </c>
      <c r="E399" t="str">
        <f>""</f>
        <v/>
      </c>
    </row>
    <row r="400" spans="1:5" x14ac:dyDescent="0.35">
      <c r="A400" t="str">
        <f>"MUHAMMAD ADLAN BIN ZAFRI"</f>
        <v>MUHAMMAD ADLAN BIN ZAFRI</v>
      </c>
      <c r="B400" t="str">
        <f>"020318140299"</f>
        <v>020318140299</v>
      </c>
      <c r="C400" t="str">
        <f t="shared" si="6"/>
        <v>WTP</v>
      </c>
      <c r="D400" t="str">
        <f>"51"</f>
        <v>51</v>
      </c>
      <c r="E400" t="str">
        <f>""</f>
        <v/>
      </c>
    </row>
    <row r="401" spans="1:5" x14ac:dyDescent="0.35">
      <c r="A401" t="str">
        <f>"MUHAMMAD ADLI BIN AHMAD AZIZ"</f>
        <v>MUHAMMAD ADLI BIN AHMAD AZIZ</v>
      </c>
      <c r="B401" t="str">
        <f>"020721070411"</f>
        <v>020721070411</v>
      </c>
      <c r="C401" t="str">
        <f t="shared" si="6"/>
        <v>WTP</v>
      </c>
      <c r="D401" t="str">
        <f>"69"</f>
        <v>69</v>
      </c>
      <c r="E401" t="str">
        <f>""</f>
        <v/>
      </c>
    </row>
    <row r="402" spans="1:5" x14ac:dyDescent="0.35">
      <c r="A402" t="str">
        <f>"MUHAMMAD ADRI BIN MOHD AIDIL WINSTON"</f>
        <v>MUHAMMAD ADRI BIN MOHD AIDIL WINSTON</v>
      </c>
      <c r="B402" t="str">
        <f>"020626081163"</f>
        <v>020626081163</v>
      </c>
      <c r="C402" t="str">
        <f t="shared" si="6"/>
        <v>WTP</v>
      </c>
      <c r="D402" t="str">
        <f>"51"</f>
        <v>51</v>
      </c>
      <c r="E402" t="str">
        <f>""</f>
        <v/>
      </c>
    </row>
    <row r="403" spans="1:5" x14ac:dyDescent="0.35">
      <c r="A403" t="str">
        <f>"MUHAMMAD ADWA' BIN JOSREE"</f>
        <v>MUHAMMAD ADWA' BIN JOSREE</v>
      </c>
      <c r="B403" t="str">
        <f>"020220081163"</f>
        <v>020220081163</v>
      </c>
      <c r="C403" t="str">
        <f t="shared" si="6"/>
        <v>WTP</v>
      </c>
      <c r="D403" t="str">
        <f>"34"</f>
        <v>34</v>
      </c>
      <c r="E403" t="str">
        <f>""</f>
        <v/>
      </c>
    </row>
    <row r="404" spans="1:5" x14ac:dyDescent="0.35">
      <c r="A404" t="str">
        <f>"MUHAMMAD AFFENDI BIN CHE YUSOFF"</f>
        <v>MUHAMMAD AFFENDI BIN CHE YUSOFF</v>
      </c>
      <c r="B404" t="str">
        <f>"020726030267"</f>
        <v>020726030267</v>
      </c>
      <c r="C404" t="str">
        <f t="shared" si="6"/>
        <v>WTP</v>
      </c>
      <c r="D404" t="str">
        <f>"34"</f>
        <v>34</v>
      </c>
      <c r="E404" t="str">
        <f>""</f>
        <v/>
      </c>
    </row>
    <row r="405" spans="1:5" x14ac:dyDescent="0.35">
      <c r="A405" t="str">
        <f>"MUHAMMAD 'AFIF BIN MOHD RAIS"</f>
        <v>MUHAMMAD 'AFIF BIN MOHD RAIS</v>
      </c>
      <c r="B405" t="str">
        <f>"020208040115"</f>
        <v>020208040115</v>
      </c>
      <c r="C405" t="str">
        <f t="shared" si="6"/>
        <v>WTP</v>
      </c>
      <c r="D405" t="str">
        <f>"34"</f>
        <v>34</v>
      </c>
      <c r="E405" t="str">
        <f>""</f>
        <v/>
      </c>
    </row>
    <row r="406" spans="1:5" x14ac:dyDescent="0.35">
      <c r="A406" t="str">
        <f>"MUHAMMAD AFIF HAMIZAN BIN AZIZI"</f>
        <v>MUHAMMAD AFIF HAMIZAN BIN AZIZI</v>
      </c>
      <c r="B406" t="str">
        <f>"020513020639"</f>
        <v>020513020639</v>
      </c>
      <c r="C406" t="str">
        <f t="shared" si="6"/>
        <v>WTP</v>
      </c>
      <c r="D406" t="str">
        <f>"18"</f>
        <v>18</v>
      </c>
      <c r="E406" t="str">
        <f>""</f>
        <v/>
      </c>
    </row>
    <row r="407" spans="1:5" x14ac:dyDescent="0.35">
      <c r="A407" t="str">
        <f>"MUHAMMAD AFIQ AIMAN BIN MAZLAN"</f>
        <v>MUHAMMAD AFIQ AIMAN BIN MAZLAN</v>
      </c>
      <c r="B407" t="str">
        <f>"020909080697"</f>
        <v>020909080697</v>
      </c>
      <c r="C407" t="str">
        <f t="shared" si="6"/>
        <v>WTP</v>
      </c>
      <c r="D407" t="str">
        <f>"63"</f>
        <v>63</v>
      </c>
      <c r="E407" t="str">
        <f>""</f>
        <v/>
      </c>
    </row>
    <row r="408" spans="1:5" x14ac:dyDescent="0.35">
      <c r="A408" t="str">
        <f>"MUHAMMAD AFIQ BIN ALI"</f>
        <v>MUHAMMAD AFIQ BIN ALI</v>
      </c>
      <c r="B408" t="str">
        <f>"020629070021"</f>
        <v>020629070021</v>
      </c>
      <c r="C408" t="str">
        <f t="shared" si="6"/>
        <v>WTP</v>
      </c>
      <c r="D408" t="str">
        <f>"30"</f>
        <v>30</v>
      </c>
      <c r="E408" t="str">
        <f>""</f>
        <v/>
      </c>
    </row>
    <row r="409" spans="1:5" x14ac:dyDescent="0.35">
      <c r="A409" t="str">
        <f>"MUHAMMAD AFIQ BIN CHE OMAR"</f>
        <v>MUHAMMAD AFIQ BIN CHE OMAR</v>
      </c>
      <c r="B409" t="str">
        <f>"020124070659"</f>
        <v>020124070659</v>
      </c>
      <c r="C409" t="str">
        <f t="shared" si="6"/>
        <v>WTP</v>
      </c>
      <c r="D409" t="str">
        <f>"30"</f>
        <v>30</v>
      </c>
      <c r="E409" t="str">
        <f>""</f>
        <v/>
      </c>
    </row>
    <row r="410" spans="1:5" x14ac:dyDescent="0.35">
      <c r="A410" t="str">
        <f>"MUHAMMAD AIDIL LUQMAN BIN SOLHAN"</f>
        <v>MUHAMMAD AIDIL LUQMAN BIN SOLHAN</v>
      </c>
      <c r="B410" t="str">
        <f>"020224090147"</f>
        <v>020224090147</v>
      </c>
      <c r="C410" t="str">
        <f t="shared" si="6"/>
        <v>WTP</v>
      </c>
      <c r="D410" t="str">
        <f>"32"</f>
        <v>32</v>
      </c>
      <c r="E410" t="str">
        <f>""</f>
        <v/>
      </c>
    </row>
    <row r="411" spans="1:5" x14ac:dyDescent="0.35">
      <c r="A411" t="str">
        <f>"MUHAMMAD AIMAN ALIFF AHMAD FAISAL"</f>
        <v>MUHAMMAD AIMAN ALIFF AHMAD FAISAL</v>
      </c>
      <c r="B411" t="str">
        <f>"020513100321"</f>
        <v>020513100321</v>
      </c>
      <c r="C411" t="str">
        <f t="shared" si="6"/>
        <v>WTP</v>
      </c>
      <c r="D411" t="str">
        <f>"74"</f>
        <v>74</v>
      </c>
      <c r="E411" t="str">
        <f>""</f>
        <v/>
      </c>
    </row>
    <row r="412" spans="1:5" x14ac:dyDescent="0.35">
      <c r="A412" t="str">
        <f>"MUHAMMAD AIMAN BIN AB AZIZ"</f>
        <v>MUHAMMAD AIMAN BIN AB AZIZ</v>
      </c>
      <c r="B412" t="str">
        <f>"020912110041"</f>
        <v>020912110041</v>
      </c>
      <c r="C412" t="str">
        <f t="shared" si="6"/>
        <v>WTP</v>
      </c>
      <c r="D412" t="str">
        <f>"39"</f>
        <v>39</v>
      </c>
      <c r="E412" t="str">
        <f>""</f>
        <v/>
      </c>
    </row>
    <row r="413" spans="1:5" x14ac:dyDescent="0.35">
      <c r="A413" t="str">
        <f>"MUHAMMAD AIMAN BIN JAMALUDDIN"</f>
        <v>MUHAMMAD AIMAN BIN JAMALUDDIN</v>
      </c>
      <c r="B413" t="str">
        <f>"020221160015"</f>
        <v>020221160015</v>
      </c>
      <c r="C413" t="str">
        <f t="shared" si="6"/>
        <v>WTP</v>
      </c>
      <c r="D413" t="str">
        <f>"51"</f>
        <v>51</v>
      </c>
      <c r="E413" t="str">
        <f>""</f>
        <v/>
      </c>
    </row>
    <row r="414" spans="1:5" x14ac:dyDescent="0.35">
      <c r="A414" t="str">
        <f>"MUHAMMAD AIMAN BIN MOHD SALIM"</f>
        <v>MUHAMMAD AIMAN BIN MOHD SALIM</v>
      </c>
      <c r="B414" t="str">
        <f>"021106070721"</f>
        <v>021106070721</v>
      </c>
      <c r="C414" t="str">
        <f t="shared" si="6"/>
        <v>WTP</v>
      </c>
      <c r="D414" t="str">
        <f>"49"</f>
        <v>49</v>
      </c>
      <c r="E414" t="str">
        <f>""</f>
        <v/>
      </c>
    </row>
    <row r="415" spans="1:5" x14ac:dyDescent="0.35">
      <c r="A415" t="str">
        <f>"MUHAMMAD AIMAN BIN SHAMSUDIN"</f>
        <v>MUHAMMAD AIMAN BIN SHAMSUDIN</v>
      </c>
      <c r="B415" t="str">
        <f>"020423020379"</f>
        <v>020423020379</v>
      </c>
      <c r="C415" t="str">
        <f t="shared" si="6"/>
        <v>WTP</v>
      </c>
      <c r="D415" t="str">
        <f>"36"</f>
        <v>36</v>
      </c>
      <c r="E415" t="str">
        <f>""</f>
        <v/>
      </c>
    </row>
    <row r="416" spans="1:5" x14ac:dyDescent="0.35">
      <c r="A416" t="str">
        <f>"MUHAMMAD AIMAN BIN ZAINI"</f>
        <v>MUHAMMAD AIMAN BIN ZAINI</v>
      </c>
      <c r="B416" t="str">
        <f>"020702010771"</f>
        <v>020702010771</v>
      </c>
      <c r="C416" t="str">
        <f t="shared" si="6"/>
        <v>WTP</v>
      </c>
      <c r="D416" t="str">
        <f>"42"</f>
        <v>42</v>
      </c>
      <c r="E416" t="str">
        <f>""</f>
        <v/>
      </c>
    </row>
    <row r="417" spans="1:5" x14ac:dyDescent="0.35">
      <c r="A417" t="str">
        <f>"MUHAMMAD AIMAN HAFIZ BIN MOHD ARNUAR"</f>
        <v>MUHAMMAD AIMAN HAFIZ BIN MOHD ARNUAR</v>
      </c>
      <c r="B417" t="str">
        <f>"021008080221"</f>
        <v>021008080221</v>
      </c>
      <c r="C417" t="str">
        <f t="shared" si="6"/>
        <v>WTP</v>
      </c>
      <c r="D417" t="str">
        <f>"30"</f>
        <v>30</v>
      </c>
      <c r="E417" t="str">
        <f>""</f>
        <v/>
      </c>
    </row>
    <row r="418" spans="1:5" x14ac:dyDescent="0.35">
      <c r="A418" t="str">
        <f>"MUHAMMAD AIMAN HAIKAL BIN ZAIDI"</f>
        <v>MUHAMMAD AIMAN HAIKAL BIN ZAIDI</v>
      </c>
      <c r="B418" t="str">
        <f>"021105010145"</f>
        <v>021105010145</v>
      </c>
      <c r="C418" t="str">
        <f t="shared" si="6"/>
        <v>WTP</v>
      </c>
      <c r="D418" t="str">
        <f>"36"</f>
        <v>36</v>
      </c>
      <c r="E418" t="str">
        <f>""</f>
        <v/>
      </c>
    </row>
    <row r="419" spans="1:5" x14ac:dyDescent="0.35">
      <c r="A419" t="str">
        <f>"MUHAMMAD AIMAN NAJMI BIN ISHAK"</f>
        <v>MUHAMMAD AIMAN NAJMI BIN ISHAK</v>
      </c>
      <c r="B419" t="str">
        <f>"020321050649"</f>
        <v>020321050649</v>
      </c>
      <c r="C419" t="str">
        <f t="shared" si="6"/>
        <v>WTP</v>
      </c>
      <c r="D419" t="str">
        <f>"30"</f>
        <v>30</v>
      </c>
      <c r="E419" t="str">
        <f>""</f>
        <v/>
      </c>
    </row>
    <row r="420" spans="1:5" x14ac:dyDescent="0.35">
      <c r="A420" t="str">
        <f>"MUHAMMAD AIMAN NAZRI BIN MAMAT"</f>
        <v>MUHAMMAD AIMAN NAZRI BIN MAMAT</v>
      </c>
      <c r="B420" t="str">
        <f>"020922060711"</f>
        <v>020922060711</v>
      </c>
      <c r="C420" t="str">
        <f t="shared" si="6"/>
        <v>WTP</v>
      </c>
      <c r="D420" t="str">
        <f>"-1"</f>
        <v>-1</v>
      </c>
      <c r="E420" t="str">
        <f>"3"</f>
        <v>3</v>
      </c>
    </row>
    <row r="421" spans="1:5" x14ac:dyDescent="0.35">
      <c r="A421" t="str">
        <f>"MUHAMMAD AIN IDHAN ISKANDAR BIN MOHD ZAILANI"</f>
        <v>MUHAMMAD AIN IDHAN ISKANDAR BIN MOHD ZAILANI</v>
      </c>
      <c r="B421" t="str">
        <f>"020726030339"</f>
        <v>020726030339</v>
      </c>
      <c r="C421" t="str">
        <f t="shared" si="6"/>
        <v>WTP</v>
      </c>
      <c r="D421" t="str">
        <f>"23"</f>
        <v>23</v>
      </c>
      <c r="E421" t="str">
        <f>""</f>
        <v/>
      </c>
    </row>
    <row r="422" spans="1:5" x14ac:dyDescent="0.35">
      <c r="A422" t="str">
        <f>"MUHAMMAD AIZAT BIN NORAZMI"</f>
        <v>MUHAMMAD AIZAT BIN NORAZMI</v>
      </c>
      <c r="B422" t="str">
        <f>"021205030485"</f>
        <v>021205030485</v>
      </c>
      <c r="C422" t="str">
        <f t="shared" si="6"/>
        <v>WTP</v>
      </c>
      <c r="D422" t="str">
        <f>"44"</f>
        <v>44</v>
      </c>
      <c r="E422" t="str">
        <f>""</f>
        <v/>
      </c>
    </row>
    <row r="423" spans="1:5" x14ac:dyDescent="0.35">
      <c r="A423" t="str">
        <f>"MUHAMMAD AIZUDDIN ARSHAD BIN ABDUL RASHID"</f>
        <v>MUHAMMAD AIZUDDIN ARSHAD BIN ABDUL RASHID</v>
      </c>
      <c r="B423" t="str">
        <f>"021208110077"</f>
        <v>021208110077</v>
      </c>
      <c r="C423" t="str">
        <f t="shared" si="6"/>
        <v>WTP</v>
      </c>
      <c r="D423" t="str">
        <f>"51"</f>
        <v>51</v>
      </c>
      <c r="E423" t="str">
        <f>""</f>
        <v/>
      </c>
    </row>
    <row r="424" spans="1:5" x14ac:dyDescent="0.35">
      <c r="A424" t="str">
        <f>"MUHAMMAD AKHMAL FITRI BIN AHMAD NIZAM"</f>
        <v>MUHAMMAD AKHMAL FITRI BIN AHMAD NIZAM</v>
      </c>
      <c r="B424" t="str">
        <f>"021217050555"</f>
        <v>021217050555</v>
      </c>
      <c r="C424" t="str">
        <f t="shared" si="6"/>
        <v>WTP</v>
      </c>
      <c r="D424" t="str">
        <f>"30"</f>
        <v>30</v>
      </c>
      <c r="E424" t="str">
        <f>""</f>
        <v/>
      </c>
    </row>
    <row r="425" spans="1:5" x14ac:dyDescent="0.35">
      <c r="A425" t="str">
        <f>"MUHAMMAD AKIB BIN MOHD JAI"</f>
        <v>MUHAMMAD AKIB BIN MOHD JAI</v>
      </c>
      <c r="B425" t="str">
        <f>"020927030781"</f>
        <v>020927030781</v>
      </c>
      <c r="C425" t="str">
        <f t="shared" si="6"/>
        <v>WTP</v>
      </c>
      <c r="D425" t="str">
        <f>"40"</f>
        <v>40</v>
      </c>
      <c r="E425" t="str">
        <f>""</f>
        <v/>
      </c>
    </row>
    <row r="426" spans="1:5" x14ac:dyDescent="0.35">
      <c r="A426" t="str">
        <f>"MUHAMMAD AKMAL BIN BAHAUDIN"</f>
        <v>MUHAMMAD AKMAL BIN BAHAUDIN</v>
      </c>
      <c r="B426" t="str">
        <f>"021215080849"</f>
        <v>021215080849</v>
      </c>
      <c r="C426" t="str">
        <f t="shared" si="6"/>
        <v>WTP</v>
      </c>
      <c r="D426" t="str">
        <f>"33"</f>
        <v>33</v>
      </c>
      <c r="E426" t="str">
        <f>""</f>
        <v/>
      </c>
    </row>
    <row r="427" spans="1:5" x14ac:dyDescent="0.35">
      <c r="A427" t="str">
        <f>"MUHAMMAD AKMAL BIN MOHD ROSLI"</f>
        <v>MUHAMMAD AKMAL BIN MOHD ROSLI</v>
      </c>
      <c r="B427" t="str">
        <f>"020807050243"</f>
        <v>020807050243</v>
      </c>
      <c r="C427" t="str">
        <f t="shared" si="6"/>
        <v>WTP</v>
      </c>
      <c r="D427" t="str">
        <f>"34"</f>
        <v>34</v>
      </c>
      <c r="E427" t="str">
        <f>""</f>
        <v/>
      </c>
    </row>
    <row r="428" spans="1:5" x14ac:dyDescent="0.35">
      <c r="A428" t="str">
        <f>"MUHAMMAD AKMAL DANIAL BIN YUSLAN"</f>
        <v>MUHAMMAD AKMAL DANIAL BIN YUSLAN</v>
      </c>
      <c r="B428" t="str">
        <f>"020929140343"</f>
        <v>020929140343</v>
      </c>
      <c r="C428" t="str">
        <f t="shared" si="6"/>
        <v>WTP</v>
      </c>
      <c r="D428" t="str">
        <f>"62"</f>
        <v>62</v>
      </c>
      <c r="E428" t="str">
        <f>""</f>
        <v/>
      </c>
    </row>
    <row r="429" spans="1:5" x14ac:dyDescent="0.35">
      <c r="A429" t="str">
        <f>"MUHAMMAD AKRAM BIN AZMAN"</f>
        <v>MUHAMMAD AKRAM BIN AZMAN</v>
      </c>
      <c r="B429" t="str">
        <f>"020413060465"</f>
        <v>020413060465</v>
      </c>
      <c r="C429" t="str">
        <f t="shared" si="6"/>
        <v>WTP</v>
      </c>
      <c r="D429" t="str">
        <f>"17"</f>
        <v>17</v>
      </c>
      <c r="E429" t="str">
        <f>""</f>
        <v/>
      </c>
    </row>
    <row r="430" spans="1:5" x14ac:dyDescent="0.35">
      <c r="A430" t="str">
        <f>"MUHAMMAD AL AMIR BIN MOHD AL'AZLI"</f>
        <v>MUHAMMAD AL AMIR BIN MOHD AL'AZLI</v>
      </c>
      <c r="B430" t="str">
        <f>"020814110611"</f>
        <v>020814110611</v>
      </c>
      <c r="C430" t="str">
        <f t="shared" si="6"/>
        <v>WTP</v>
      </c>
      <c r="D430" t="str">
        <f>"39"</f>
        <v>39</v>
      </c>
      <c r="E430" t="str">
        <f>""</f>
        <v/>
      </c>
    </row>
    <row r="431" spans="1:5" x14ac:dyDescent="0.35">
      <c r="A431" t="str">
        <f>"MUHAMMAD AL-'AZIZ BIN AZMI"</f>
        <v>MUHAMMAD AL-'AZIZ BIN AZMI</v>
      </c>
      <c r="B431" t="str">
        <f>"020228100015"</f>
        <v>020228100015</v>
      </c>
      <c r="C431" t="str">
        <f t="shared" si="6"/>
        <v>WTP</v>
      </c>
      <c r="D431" t="str">
        <f>"45"</f>
        <v>45</v>
      </c>
      <c r="E431" t="str">
        <f>""</f>
        <v/>
      </c>
    </row>
    <row r="432" spans="1:5" x14ac:dyDescent="0.35">
      <c r="A432" t="str">
        <f>"MUHAMMAD AL-HAKIM BIN MUSTAFAH"</f>
        <v>MUHAMMAD AL-HAKIM BIN MUSTAFAH</v>
      </c>
      <c r="B432" t="str">
        <f>"020729050167"</f>
        <v>020729050167</v>
      </c>
      <c r="C432" t="str">
        <f t="shared" si="6"/>
        <v>WTP</v>
      </c>
      <c r="D432" t="str">
        <f>"51"</f>
        <v>51</v>
      </c>
      <c r="E432" t="str">
        <f>""</f>
        <v/>
      </c>
    </row>
    <row r="433" spans="1:5" x14ac:dyDescent="0.35">
      <c r="A433" t="str">
        <f>"MUHAMMAD ALIF AIMAN ABDULLAH"</f>
        <v>MUHAMMAD ALIF AIMAN ABDULLAH</v>
      </c>
      <c r="B433" t="str">
        <f>"020104121121"</f>
        <v>020104121121</v>
      </c>
      <c r="C433" t="str">
        <f t="shared" si="6"/>
        <v>WTP</v>
      </c>
      <c r="D433" t="str">
        <f>"24"</f>
        <v>24</v>
      </c>
      <c r="E433" t="str">
        <f>""</f>
        <v/>
      </c>
    </row>
    <row r="434" spans="1:5" x14ac:dyDescent="0.35">
      <c r="A434" t="str">
        <f>"MUHAMMAD ALIF AIMAN BIN HAMZAH"</f>
        <v>MUHAMMAD ALIF AIMAN BIN HAMZAH</v>
      </c>
      <c r="B434" t="str">
        <f>"020826110045"</f>
        <v>020826110045</v>
      </c>
      <c r="C434" t="str">
        <f t="shared" si="6"/>
        <v>WTP</v>
      </c>
      <c r="D434" t="str">
        <f>"13"</f>
        <v>13</v>
      </c>
      <c r="E434" t="str">
        <f>""</f>
        <v/>
      </c>
    </row>
    <row r="435" spans="1:5" x14ac:dyDescent="0.35">
      <c r="A435" t="str">
        <f>"MUHAMMAD ALIF BIN MOHD AZAN"</f>
        <v>MUHAMMAD ALIF BIN MOHD AZAN</v>
      </c>
      <c r="B435" t="str">
        <f>"020728030025"</f>
        <v>020728030025</v>
      </c>
      <c r="C435" t="str">
        <f t="shared" si="6"/>
        <v>WTP</v>
      </c>
      <c r="D435" t="str">
        <f>"34"</f>
        <v>34</v>
      </c>
      <c r="E435" t="str">
        <f>""</f>
        <v/>
      </c>
    </row>
    <row r="436" spans="1:5" x14ac:dyDescent="0.35">
      <c r="A436" t="str">
        <f>"MUHAMMAD ALIF DANIAL BIN BAHARI"</f>
        <v>MUHAMMAD ALIF DANIAL BIN BAHARI</v>
      </c>
      <c r="B436" t="str">
        <f>"021228020845"</f>
        <v>021228020845</v>
      </c>
      <c r="C436" t="str">
        <f t="shared" si="6"/>
        <v>WTP</v>
      </c>
      <c r="D436" t="str">
        <f>"50"</f>
        <v>50</v>
      </c>
      <c r="E436" t="str">
        <f>""</f>
        <v/>
      </c>
    </row>
    <row r="437" spans="1:5" x14ac:dyDescent="0.35">
      <c r="A437" t="str">
        <f>"MUHAMMAD ALIF DANIAL BIN SUHAINI"</f>
        <v>MUHAMMAD ALIF DANIAL BIN SUHAINI</v>
      </c>
      <c r="B437" t="str">
        <f>"020404101405"</f>
        <v>020404101405</v>
      </c>
      <c r="C437" t="str">
        <f t="shared" si="6"/>
        <v>WTP</v>
      </c>
      <c r="D437" t="str">
        <f>"58"</f>
        <v>58</v>
      </c>
      <c r="E437" t="str">
        <f>""</f>
        <v/>
      </c>
    </row>
    <row r="438" spans="1:5" x14ac:dyDescent="0.35">
      <c r="A438" t="str">
        <f>"MUHAMMAD ALIF HAIQAL BIN ABDUL JABAR"</f>
        <v>MUHAMMAD ALIF HAIQAL BIN ABDUL JABAR</v>
      </c>
      <c r="B438" t="str">
        <f>"021118060715"</f>
        <v>021118060715</v>
      </c>
      <c r="C438" t="str">
        <f t="shared" si="6"/>
        <v>WTP</v>
      </c>
      <c r="D438" t="str">
        <f>"47"</f>
        <v>47</v>
      </c>
      <c r="E438" t="str">
        <f>""</f>
        <v/>
      </c>
    </row>
    <row r="439" spans="1:5" x14ac:dyDescent="0.35">
      <c r="A439" t="str">
        <f>"MUHAMMAD ALIF NAJMI BIN SHARIFF"</f>
        <v>MUHAMMAD ALIF NAJMI BIN SHARIFF</v>
      </c>
      <c r="B439" t="str">
        <f>"020105101659"</f>
        <v>020105101659</v>
      </c>
      <c r="C439" t="str">
        <f t="shared" si="6"/>
        <v>WTP</v>
      </c>
      <c r="D439" t="str">
        <f>"29"</f>
        <v>29</v>
      </c>
      <c r="E439" t="str">
        <f>""</f>
        <v/>
      </c>
    </row>
    <row r="440" spans="1:5" x14ac:dyDescent="0.35">
      <c r="A440" t="str">
        <f>"MUHAMMAD ALIFF  NAJMIE BIN ABDULLAH"</f>
        <v>MUHAMMAD ALIFF  NAJMIE BIN ABDULLAH</v>
      </c>
      <c r="B440" t="str">
        <f>"021003040597"</f>
        <v>021003040597</v>
      </c>
      <c r="C440" t="str">
        <f t="shared" si="6"/>
        <v>WTP</v>
      </c>
      <c r="D440" t="str">
        <f>"22"</f>
        <v>22</v>
      </c>
      <c r="E440" t="str">
        <f>""</f>
        <v/>
      </c>
    </row>
    <row r="441" spans="1:5" x14ac:dyDescent="0.35">
      <c r="A441" t="str">
        <f>"MUHAMMAD ALIFF FITRI BIN LEHAN"</f>
        <v>MUHAMMAD ALIFF FITRI BIN LEHAN</v>
      </c>
      <c r="B441" t="str">
        <f>"021209060577"</f>
        <v>021209060577</v>
      </c>
      <c r="C441" t="str">
        <f t="shared" si="6"/>
        <v>WTP</v>
      </c>
      <c r="D441" t="str">
        <f>"44"</f>
        <v>44</v>
      </c>
      <c r="E441" t="str">
        <f>""</f>
        <v/>
      </c>
    </row>
    <row r="442" spans="1:5" x14ac:dyDescent="0.35">
      <c r="A442" t="str">
        <f>"MUHAMMAD ALIFF NAJMI BIN BAHARUDIN"</f>
        <v>MUHAMMAD ALIFF NAJMI BIN BAHARUDIN</v>
      </c>
      <c r="B442" t="str">
        <f>"020321060425"</f>
        <v>020321060425</v>
      </c>
      <c r="C442" t="str">
        <f t="shared" si="6"/>
        <v>WTP</v>
      </c>
      <c r="D442" t="str">
        <f>"18"</f>
        <v>18</v>
      </c>
      <c r="E442" t="str">
        <f>""</f>
        <v/>
      </c>
    </row>
    <row r="443" spans="1:5" x14ac:dyDescent="0.35">
      <c r="A443" t="str">
        <f>"MUHAMMAD ALIFF SYAHREEN BIN RAZALI"</f>
        <v>MUHAMMAD ALIFF SYAHREEN BIN RAZALI</v>
      </c>
      <c r="B443" t="str">
        <f>"021027160091"</f>
        <v>021027160091</v>
      </c>
      <c r="C443" t="str">
        <f t="shared" si="6"/>
        <v>WTP</v>
      </c>
      <c r="D443" t="str">
        <f>"59"</f>
        <v>59</v>
      </c>
      <c r="E443" t="str">
        <f>""</f>
        <v/>
      </c>
    </row>
    <row r="444" spans="1:5" x14ac:dyDescent="0.35">
      <c r="A444" t="str">
        <f>"MUHAMMAD ALIMIN HAFIZ BIN YAHYA"</f>
        <v>MUHAMMAD ALIMIN HAFIZ BIN YAHYA</v>
      </c>
      <c r="B444" t="str">
        <f>"020225070885"</f>
        <v>020225070885</v>
      </c>
      <c r="C444" t="str">
        <f t="shared" si="6"/>
        <v>WTP</v>
      </c>
      <c r="D444" t="str">
        <f>"27"</f>
        <v>27</v>
      </c>
      <c r="E444" t="str">
        <f>""</f>
        <v/>
      </c>
    </row>
    <row r="445" spans="1:5" x14ac:dyDescent="0.35">
      <c r="A445" t="str">
        <f>"MUHAMMAD AMER HAMIZAN BIN KAMARUDIN"</f>
        <v>MUHAMMAD AMER HAMIZAN BIN KAMARUDIN</v>
      </c>
      <c r="B445" t="str">
        <f>"020921060365"</f>
        <v>020921060365</v>
      </c>
      <c r="C445" t="str">
        <f t="shared" si="6"/>
        <v>WTP</v>
      </c>
      <c r="D445" t="str">
        <f>"36"</f>
        <v>36</v>
      </c>
      <c r="E445" t="str">
        <f>""</f>
        <v/>
      </c>
    </row>
    <row r="446" spans="1:5" x14ac:dyDescent="0.35">
      <c r="A446" t="str">
        <f>"MUHAMMAD AMIN BIN MOHD 'ASRI"</f>
        <v>MUHAMMAD AMIN BIN MOHD 'ASRI</v>
      </c>
      <c r="B446" t="str">
        <f>"020304080125"</f>
        <v>020304080125</v>
      </c>
      <c r="C446" t="str">
        <f t="shared" si="6"/>
        <v>WTP</v>
      </c>
      <c r="D446" t="str">
        <f>"43"</f>
        <v>43</v>
      </c>
      <c r="E446" t="str">
        <f>""</f>
        <v/>
      </c>
    </row>
    <row r="447" spans="1:5" x14ac:dyDescent="0.35">
      <c r="A447" t="str">
        <f>"MUHAMMAD AMIR AIMAN BIN MOHD YAZID UZAINI"</f>
        <v>MUHAMMAD AMIR AIMAN BIN MOHD YAZID UZAINI</v>
      </c>
      <c r="B447" t="str">
        <f>"020525011449"</f>
        <v>020525011449</v>
      </c>
      <c r="C447" t="str">
        <f t="shared" si="6"/>
        <v>WTP</v>
      </c>
      <c r="D447" t="str">
        <f>"60"</f>
        <v>60</v>
      </c>
      <c r="E447" t="str">
        <f>""</f>
        <v/>
      </c>
    </row>
    <row r="448" spans="1:5" x14ac:dyDescent="0.35">
      <c r="A448" t="str">
        <f>"MUHAMMAD AMIR IQMAL BIN ZAINURI"</f>
        <v>MUHAMMAD AMIR IQMAL BIN ZAINURI</v>
      </c>
      <c r="B448" t="str">
        <f>"020301100725"</f>
        <v>020301100725</v>
      </c>
      <c r="C448" t="str">
        <f t="shared" si="6"/>
        <v>WTP</v>
      </c>
      <c r="D448" t="str">
        <f>"21"</f>
        <v>21</v>
      </c>
      <c r="E448" t="str">
        <f>""</f>
        <v/>
      </c>
    </row>
    <row r="449" spans="1:5" x14ac:dyDescent="0.35">
      <c r="A449" t="str">
        <f>"MUHAMMAD AMIR RIDHUAN BIN MOHD ALIMI"</f>
        <v>MUHAMMAD AMIR RIDHUAN BIN MOHD ALIMI</v>
      </c>
      <c r="B449" t="str">
        <f>"020530060325"</f>
        <v>020530060325</v>
      </c>
      <c r="C449" t="str">
        <f t="shared" si="6"/>
        <v>WTP</v>
      </c>
      <c r="D449" t="str">
        <f>"31"</f>
        <v>31</v>
      </c>
      <c r="E449" t="str">
        <f>""</f>
        <v/>
      </c>
    </row>
    <row r="450" spans="1:5" x14ac:dyDescent="0.35">
      <c r="A450" t="str">
        <f>"MUHAMMAD AMIRUL FAHMI BIN MOHD BADRUL HISHAM"</f>
        <v>MUHAMMAD AMIRUL FAHMI BIN MOHD BADRUL HISHAM</v>
      </c>
      <c r="B450" t="str">
        <f>"021215040185"</f>
        <v>021215040185</v>
      </c>
      <c r="C450" t="str">
        <f t="shared" ref="C450:C513" si="7">"WTP"</f>
        <v>WTP</v>
      </c>
      <c r="D450" t="str">
        <f>"57"</f>
        <v>57</v>
      </c>
      <c r="E450" t="str">
        <f>""</f>
        <v/>
      </c>
    </row>
    <row r="451" spans="1:5" x14ac:dyDescent="0.35">
      <c r="A451" t="str">
        <f>"MUHAMMAD AMIRUL HAIKHAL BIN MOHD NOOR"</f>
        <v>MUHAMMAD AMIRUL HAIKHAL BIN MOHD NOOR</v>
      </c>
      <c r="B451" t="str">
        <f>"021020020715"</f>
        <v>021020020715</v>
      </c>
      <c r="C451" t="str">
        <f t="shared" si="7"/>
        <v>WTP</v>
      </c>
      <c r="D451" t="str">
        <f>"50"</f>
        <v>50</v>
      </c>
      <c r="E451" t="str">
        <f>""</f>
        <v/>
      </c>
    </row>
    <row r="452" spans="1:5" x14ac:dyDescent="0.35">
      <c r="A452" t="str">
        <f>"MUHAMMAD AMIRUL HAKIM BIN HARIZA"</f>
        <v>MUHAMMAD AMIRUL HAKIM BIN HARIZA</v>
      </c>
      <c r="B452" t="str">
        <f>"020804031151"</f>
        <v>020804031151</v>
      </c>
      <c r="C452" t="str">
        <f t="shared" si="7"/>
        <v>WTP</v>
      </c>
      <c r="D452" t="str">
        <f>"40"</f>
        <v>40</v>
      </c>
      <c r="E452" t="str">
        <f>""</f>
        <v/>
      </c>
    </row>
    <row r="453" spans="1:5" x14ac:dyDescent="0.35">
      <c r="A453" t="str">
        <f>"MUHAMMAD AMIRUL HAKIM BIN MOHD KHALID"</f>
        <v>MUHAMMAD AMIRUL HAKIM BIN MOHD KHALID</v>
      </c>
      <c r="B453" t="str">
        <f>"021205011073"</f>
        <v>021205011073</v>
      </c>
      <c r="C453" t="str">
        <f t="shared" si="7"/>
        <v>WTP</v>
      </c>
      <c r="D453" t="str">
        <f>"35"</f>
        <v>35</v>
      </c>
      <c r="E453" t="str">
        <f>""</f>
        <v/>
      </c>
    </row>
    <row r="454" spans="1:5" x14ac:dyDescent="0.35">
      <c r="A454" t="str">
        <f>"MUHAMMAD AMIRUL HAZIM BIN KHAIRUL"</f>
        <v>MUHAMMAD AMIRUL HAZIM BIN KHAIRUL</v>
      </c>
      <c r="B454" t="str">
        <f>"020820080607"</f>
        <v>020820080607</v>
      </c>
      <c r="C454" t="str">
        <f t="shared" si="7"/>
        <v>WTP</v>
      </c>
      <c r="D454" t="str">
        <f>"34"</f>
        <v>34</v>
      </c>
      <c r="E454" t="str">
        <f>""</f>
        <v/>
      </c>
    </row>
    <row r="455" spans="1:5" x14ac:dyDescent="0.35">
      <c r="A455" t="str">
        <f>"MUHAMMAD AMIRUL SHAZMIN BIN SHAMSUL IZWAN"</f>
        <v>MUHAMMAD AMIRUL SHAZMIN BIN SHAMSUL IZWAN</v>
      </c>
      <c r="B455" t="str">
        <f>"020815110525"</f>
        <v>020815110525</v>
      </c>
      <c r="C455" t="str">
        <f t="shared" si="7"/>
        <v>WTP</v>
      </c>
      <c r="D455" t="str">
        <f>"51"</f>
        <v>51</v>
      </c>
      <c r="E455" t="str">
        <f>""</f>
        <v/>
      </c>
    </row>
    <row r="456" spans="1:5" x14ac:dyDescent="0.35">
      <c r="A456" t="str">
        <f>"MUHAMMAD AMIRULHADI BIN MOHNI"</f>
        <v>MUHAMMAD AMIRULHADI BIN MOHNI</v>
      </c>
      <c r="B456" t="str">
        <f>"021102081423"</f>
        <v>021102081423</v>
      </c>
      <c r="C456" t="str">
        <f t="shared" si="7"/>
        <v>WTP</v>
      </c>
      <c r="D456" t="str">
        <f>"36"</f>
        <v>36</v>
      </c>
      <c r="E456" t="str">
        <f>""</f>
        <v/>
      </c>
    </row>
    <row r="457" spans="1:5" x14ac:dyDescent="0.35">
      <c r="A457" t="str">
        <f>"MUHAMMAD AMIRULLAH BIN SHAMSUL KAMAR"</f>
        <v>MUHAMMAD AMIRULLAH BIN SHAMSUL KAMAR</v>
      </c>
      <c r="B457" t="str">
        <f>"020212010349"</f>
        <v>020212010349</v>
      </c>
      <c r="C457" t="str">
        <f t="shared" si="7"/>
        <v>WTP</v>
      </c>
      <c r="D457" t="str">
        <f>"45"</f>
        <v>45</v>
      </c>
      <c r="E457" t="str">
        <f>""</f>
        <v/>
      </c>
    </row>
    <row r="458" spans="1:5" x14ac:dyDescent="0.35">
      <c r="A458" t="str">
        <f>"MUHAMMAD AMMAR BIN NAZRI"</f>
        <v>MUHAMMAD AMMAR BIN NAZRI</v>
      </c>
      <c r="B458" t="str">
        <f>"021122100943"</f>
        <v>021122100943</v>
      </c>
      <c r="C458" t="str">
        <f t="shared" si="7"/>
        <v>WTP</v>
      </c>
      <c r="D458" t="str">
        <f>"50"</f>
        <v>50</v>
      </c>
      <c r="E458" t="str">
        <f>""</f>
        <v/>
      </c>
    </row>
    <row r="459" spans="1:5" x14ac:dyDescent="0.35">
      <c r="A459" t="str">
        <f>"MUHAMMAD AMRI SOHAIR BIN ZAHIR RAMDZAN"</f>
        <v>MUHAMMAD AMRI SOHAIR BIN ZAHIR RAMDZAN</v>
      </c>
      <c r="B459" t="str">
        <f>"020429080495"</f>
        <v>020429080495</v>
      </c>
      <c r="C459" t="str">
        <f t="shared" si="7"/>
        <v>WTP</v>
      </c>
      <c r="D459" t="str">
        <f>"55"</f>
        <v>55</v>
      </c>
      <c r="E459" t="str">
        <f>""</f>
        <v/>
      </c>
    </row>
    <row r="460" spans="1:5" x14ac:dyDescent="0.35">
      <c r="A460" t="str">
        <f>"MUHAMMAD AMRIN ZAKWAN BIN ZAIMI ZHND"</f>
        <v>MUHAMMAD AMRIN ZAKWAN BIN ZAIMI ZHND</v>
      </c>
      <c r="B460" t="str">
        <f>"020425100639"</f>
        <v>020425100639</v>
      </c>
      <c r="C460" t="str">
        <f t="shared" si="7"/>
        <v>WTP</v>
      </c>
      <c r="D460" t="str">
        <f>"47"</f>
        <v>47</v>
      </c>
      <c r="E460" t="str">
        <f>""</f>
        <v/>
      </c>
    </row>
    <row r="461" spans="1:5" x14ac:dyDescent="0.35">
      <c r="A461" t="str">
        <f>"MUHAMMAD AMYRUL HAIQAL BIN MOHD ISWADIE"</f>
        <v>MUHAMMAD AMYRUL HAIQAL BIN MOHD ISWADIE</v>
      </c>
      <c r="B461" t="str">
        <f>"021116031355"</f>
        <v>021116031355</v>
      </c>
      <c r="C461" t="str">
        <f t="shared" si="7"/>
        <v>WTP</v>
      </c>
      <c r="D461" t="str">
        <f>"39"</f>
        <v>39</v>
      </c>
      <c r="E461" t="str">
        <f>""</f>
        <v/>
      </c>
    </row>
    <row r="462" spans="1:5" x14ac:dyDescent="0.35">
      <c r="A462" t="str">
        <f>"MUHAMMAD AMZAR HAIKAL BIN OTHMAN"</f>
        <v>MUHAMMAD AMZAR HAIKAL BIN OTHMAN</v>
      </c>
      <c r="B462" t="str">
        <f>"021127020547"</f>
        <v>021127020547</v>
      </c>
      <c r="C462" t="str">
        <f t="shared" si="7"/>
        <v>WTP</v>
      </c>
      <c r="D462" t="str">
        <f>"33"</f>
        <v>33</v>
      </c>
      <c r="E462" t="str">
        <f>""</f>
        <v/>
      </c>
    </row>
    <row r="463" spans="1:5" x14ac:dyDescent="0.35">
      <c r="A463" t="str">
        <f>"MUHAMMAD ANIQ MUQRI BIN AB MUHAIMIN"</f>
        <v>MUHAMMAD ANIQ MUQRI BIN AB MUHAIMIN</v>
      </c>
      <c r="B463" t="str">
        <f>"021213060561"</f>
        <v>021213060561</v>
      </c>
      <c r="C463" t="str">
        <f t="shared" si="7"/>
        <v>WTP</v>
      </c>
      <c r="D463" t="str">
        <f>"37"</f>
        <v>37</v>
      </c>
      <c r="E463" t="str">
        <f>""</f>
        <v/>
      </c>
    </row>
    <row r="464" spans="1:5" x14ac:dyDescent="0.35">
      <c r="A464" t="str">
        <f>"MUHAMMAD ANIQ NUR FITRI BIN ZAINUDIN"</f>
        <v>MUHAMMAD ANIQ NUR FITRI BIN ZAINUDIN</v>
      </c>
      <c r="B464" t="str">
        <f>"020104011133"</f>
        <v>020104011133</v>
      </c>
      <c r="C464" t="str">
        <f t="shared" si="7"/>
        <v>WTP</v>
      </c>
      <c r="D464" t="str">
        <f>"58"</f>
        <v>58</v>
      </c>
      <c r="E464" t="str">
        <f>""</f>
        <v/>
      </c>
    </row>
    <row r="465" spans="1:5" x14ac:dyDescent="0.35">
      <c r="A465" t="str">
        <f>"MUHAMMAD ANWAR SYARIFUDDIN BIN SYAHLAN"</f>
        <v>MUHAMMAD ANWAR SYARIFUDDIN BIN SYAHLAN</v>
      </c>
      <c r="B465" t="str">
        <f>"020318050365"</f>
        <v>020318050365</v>
      </c>
      <c r="C465" t="str">
        <f t="shared" si="7"/>
        <v>WTP</v>
      </c>
      <c r="D465" t="str">
        <f>"54"</f>
        <v>54</v>
      </c>
      <c r="E465" t="str">
        <f>""</f>
        <v/>
      </c>
    </row>
    <row r="466" spans="1:5" x14ac:dyDescent="0.35">
      <c r="A466" t="str">
        <f>"MUHAMMAD AQIL AKMAL BIN MOHAMAD ASRI"</f>
        <v>MUHAMMAD AQIL AKMAL BIN MOHAMAD ASRI</v>
      </c>
      <c r="B466" t="str">
        <f>"020626030649"</f>
        <v>020626030649</v>
      </c>
      <c r="C466" t="str">
        <f t="shared" si="7"/>
        <v>WTP</v>
      </c>
      <c r="D466" t="str">
        <f>"50"</f>
        <v>50</v>
      </c>
      <c r="E466" t="str">
        <f>""</f>
        <v/>
      </c>
    </row>
    <row r="467" spans="1:5" x14ac:dyDescent="0.35">
      <c r="A467" t="str">
        <f>"MUHAMMAD AQIL BIN AB RAHMAN"</f>
        <v>MUHAMMAD AQIL BIN AB RAHMAN</v>
      </c>
      <c r="B467" t="str">
        <f>"020504110237"</f>
        <v>020504110237</v>
      </c>
      <c r="C467" t="str">
        <f t="shared" si="7"/>
        <v>WTP</v>
      </c>
      <c r="D467" t="str">
        <f>"21"</f>
        <v>21</v>
      </c>
      <c r="E467" t="str">
        <f>""</f>
        <v/>
      </c>
    </row>
    <row r="468" spans="1:5" x14ac:dyDescent="0.35">
      <c r="A468" t="str">
        <f>"MUHAMMAD AQIL PUTERA BIN FAZLI"</f>
        <v>MUHAMMAD AQIL PUTERA BIN FAZLI</v>
      </c>
      <c r="B468" t="str">
        <f>"020308101149"</f>
        <v>020308101149</v>
      </c>
      <c r="C468" t="str">
        <f t="shared" si="7"/>
        <v>WTP</v>
      </c>
      <c r="D468" t="str">
        <f>"53"</f>
        <v>53</v>
      </c>
      <c r="E468" t="str">
        <f>""</f>
        <v/>
      </c>
    </row>
    <row r="469" spans="1:5" x14ac:dyDescent="0.35">
      <c r="A469" t="str">
        <f>"MUHAMMAD AQMAR IZUDDIN BIN MOHD FAZALLY"</f>
        <v>MUHAMMAD AQMAR IZUDDIN BIN MOHD FAZALLY</v>
      </c>
      <c r="B469" t="str">
        <f>"020910160029"</f>
        <v>020910160029</v>
      </c>
      <c r="C469" t="str">
        <f t="shared" si="7"/>
        <v>WTP</v>
      </c>
      <c r="D469" t="str">
        <f>"44"</f>
        <v>44</v>
      </c>
      <c r="E469" t="str">
        <f>""</f>
        <v/>
      </c>
    </row>
    <row r="470" spans="1:5" x14ac:dyDescent="0.35">
      <c r="A470" t="str">
        <f>"MUHAMMAD ARIEF FAHMIE BIN AZIZOL"</f>
        <v>MUHAMMAD ARIEF FAHMIE BIN AZIZOL</v>
      </c>
      <c r="B470" t="str">
        <f>"020528060115"</f>
        <v>020528060115</v>
      </c>
      <c r="C470" t="str">
        <f t="shared" si="7"/>
        <v>WTP</v>
      </c>
      <c r="D470" t="str">
        <f>"37"</f>
        <v>37</v>
      </c>
      <c r="E470" t="str">
        <f>""</f>
        <v/>
      </c>
    </row>
    <row r="471" spans="1:5" x14ac:dyDescent="0.35">
      <c r="A471" t="str">
        <f>"MUHAMMAD ARIF AMMAR BIN AZHARI"</f>
        <v>MUHAMMAD ARIF AMMAR BIN AZHARI</v>
      </c>
      <c r="B471" t="str">
        <f>"020122141695"</f>
        <v>020122141695</v>
      </c>
      <c r="C471" t="str">
        <f t="shared" si="7"/>
        <v>WTP</v>
      </c>
      <c r="D471" t="str">
        <f>"25"</f>
        <v>25</v>
      </c>
      <c r="E471" t="str">
        <f>""</f>
        <v/>
      </c>
    </row>
    <row r="472" spans="1:5" x14ac:dyDescent="0.35">
      <c r="A472" t="str">
        <f>"MUHAMMAD ARIFF BIN MUHAMAD JUKI"</f>
        <v>MUHAMMAD ARIFF BIN MUHAMAD JUKI</v>
      </c>
      <c r="B472" t="str">
        <f>"020522140907"</f>
        <v>020522140907</v>
      </c>
      <c r="C472" t="str">
        <f t="shared" si="7"/>
        <v>WTP</v>
      </c>
      <c r="D472" t="str">
        <f>"51"</f>
        <v>51</v>
      </c>
      <c r="E472" t="str">
        <f>""</f>
        <v/>
      </c>
    </row>
    <row r="473" spans="1:5" x14ac:dyDescent="0.35">
      <c r="A473" t="str">
        <f>"MUHAMMAD ARIFF DANIEL  BIN OMAR"</f>
        <v>MUHAMMAD ARIFF DANIEL  BIN OMAR</v>
      </c>
      <c r="B473" t="str">
        <f>"021005110165"</f>
        <v>021005110165</v>
      </c>
      <c r="C473" t="str">
        <f t="shared" si="7"/>
        <v>WTP</v>
      </c>
      <c r="D473" t="str">
        <f>"45"</f>
        <v>45</v>
      </c>
      <c r="E473" t="str">
        <f>""</f>
        <v/>
      </c>
    </row>
    <row r="474" spans="1:5" x14ac:dyDescent="0.35">
      <c r="A474" t="str">
        <f>"MUHAMMAD ARMIN BIN MOHD ABIDIN"</f>
        <v>MUHAMMAD ARMIN BIN MOHD ABIDIN</v>
      </c>
      <c r="B474" t="str">
        <f>"020219030377"</f>
        <v>020219030377</v>
      </c>
      <c r="C474" t="str">
        <f t="shared" si="7"/>
        <v>WTP</v>
      </c>
      <c r="D474" t="str">
        <f>"28"</f>
        <v>28</v>
      </c>
      <c r="E474" t="str">
        <f>""</f>
        <v/>
      </c>
    </row>
    <row r="475" spans="1:5" x14ac:dyDescent="0.35">
      <c r="A475" t="str">
        <f>"MUHAMMAD ARSYAD NAUFAL BIN ABD RAHIM"</f>
        <v>MUHAMMAD ARSYAD NAUFAL BIN ABD RAHIM</v>
      </c>
      <c r="B475" t="str">
        <f>"021102010887"</f>
        <v>021102010887</v>
      </c>
      <c r="C475" t="str">
        <f t="shared" si="7"/>
        <v>WTP</v>
      </c>
      <c r="D475" t="str">
        <f>"16"</f>
        <v>16</v>
      </c>
      <c r="E475" t="str">
        <f>""</f>
        <v/>
      </c>
    </row>
    <row r="476" spans="1:5" x14ac:dyDescent="0.35">
      <c r="A476" t="str">
        <f>"MUHAMMAD ASLAM IRSYADUDDIN BIN HAMZAH"</f>
        <v>MUHAMMAD ASLAM IRSYADUDDIN BIN HAMZAH</v>
      </c>
      <c r="B476" t="str">
        <f>"020716060243"</f>
        <v>020716060243</v>
      </c>
      <c r="C476" t="str">
        <f t="shared" si="7"/>
        <v>WTP</v>
      </c>
      <c r="D476" t="str">
        <f>"-1"</f>
        <v>-1</v>
      </c>
      <c r="E476" t="str">
        <f>"3"</f>
        <v>3</v>
      </c>
    </row>
    <row r="477" spans="1:5" x14ac:dyDescent="0.35">
      <c r="A477" t="str">
        <f>"MUHAMMAD ASY SYAHID SOLLEHIN  BIN HOSSEN"</f>
        <v>MUHAMMAD ASY SYAHID SOLLEHIN  BIN HOSSEN</v>
      </c>
      <c r="B477" t="str">
        <f>"021008130903"</f>
        <v>021008130903</v>
      </c>
      <c r="C477" t="str">
        <f t="shared" si="7"/>
        <v>WTP</v>
      </c>
      <c r="D477" t="str">
        <f>"57"</f>
        <v>57</v>
      </c>
      <c r="E477" t="str">
        <f>""</f>
        <v/>
      </c>
    </row>
    <row r="478" spans="1:5" x14ac:dyDescent="0.35">
      <c r="A478" t="str">
        <f>"MUHAMMAD ASYRAF BIN AZHAR"</f>
        <v>MUHAMMAD ASYRAF BIN AZHAR</v>
      </c>
      <c r="B478" t="str">
        <f>"020521020903"</f>
        <v>020521020903</v>
      </c>
      <c r="C478" t="str">
        <f t="shared" si="7"/>
        <v>WTP</v>
      </c>
      <c r="D478" t="str">
        <f>"23"</f>
        <v>23</v>
      </c>
      <c r="E478" t="str">
        <f>""</f>
        <v/>
      </c>
    </row>
    <row r="479" spans="1:5" x14ac:dyDescent="0.35">
      <c r="A479" t="str">
        <f>"MUHAMMAD ASYRAF BIN HASAN BASRI"</f>
        <v>MUHAMMAD ASYRAF BIN HASAN BASRI</v>
      </c>
      <c r="B479" t="str">
        <f>"020128140837"</f>
        <v>020128140837</v>
      </c>
      <c r="C479" t="str">
        <f t="shared" si="7"/>
        <v>WTP</v>
      </c>
      <c r="D479" t="str">
        <f>"48"</f>
        <v>48</v>
      </c>
      <c r="E479" t="str">
        <f>""</f>
        <v/>
      </c>
    </row>
    <row r="480" spans="1:5" x14ac:dyDescent="0.35">
      <c r="A480" t="str">
        <f>"MUHAMMAD ASYRAF IZZUDIN BIN ALI SAHABUDIN"</f>
        <v>MUHAMMAD ASYRAF IZZUDIN BIN ALI SAHABUDIN</v>
      </c>
      <c r="B480" t="str">
        <f>"020417100911"</f>
        <v>020417100911</v>
      </c>
      <c r="C480" t="str">
        <f t="shared" si="7"/>
        <v>WTP</v>
      </c>
      <c r="D480" t="str">
        <f>"60"</f>
        <v>60</v>
      </c>
      <c r="E480" t="str">
        <f>""</f>
        <v/>
      </c>
    </row>
    <row r="481" spans="1:5" x14ac:dyDescent="0.35">
      <c r="A481" t="str">
        <f>"MUHAMMAD AZAHARUDDIN BIN MOHD AZAMRI"</f>
        <v>MUHAMMAD AZAHARUDDIN BIN MOHD AZAMRI</v>
      </c>
      <c r="B481" t="str">
        <f>"020710060349"</f>
        <v>020710060349</v>
      </c>
      <c r="C481" t="str">
        <f t="shared" si="7"/>
        <v>WTP</v>
      </c>
      <c r="D481" t="str">
        <f>"59"</f>
        <v>59</v>
      </c>
      <c r="E481" t="str">
        <f>""</f>
        <v/>
      </c>
    </row>
    <row r="482" spans="1:5" x14ac:dyDescent="0.35">
      <c r="A482" t="str">
        <f>"MUHAMMAD AZAM BIN ISMAIL"</f>
        <v>MUHAMMAD AZAM BIN ISMAIL</v>
      </c>
      <c r="B482" t="str">
        <f>"020523020819"</f>
        <v>020523020819</v>
      </c>
      <c r="C482" t="str">
        <f t="shared" si="7"/>
        <v>WTP</v>
      </c>
      <c r="D482" t="str">
        <f>"25"</f>
        <v>25</v>
      </c>
      <c r="E482" t="str">
        <f>""</f>
        <v/>
      </c>
    </row>
    <row r="483" spans="1:5" x14ac:dyDescent="0.35">
      <c r="A483" t="str">
        <f>"MUHAMMAD AZIM BIN MOHD ZAMRI"</f>
        <v>MUHAMMAD AZIM BIN MOHD ZAMRI</v>
      </c>
      <c r="B483" t="str">
        <f>"020521050467"</f>
        <v>020521050467</v>
      </c>
      <c r="C483" t="str">
        <f t="shared" si="7"/>
        <v>WTP</v>
      </c>
      <c r="D483" t="str">
        <f>"38"</f>
        <v>38</v>
      </c>
      <c r="E483" t="str">
        <f>""</f>
        <v/>
      </c>
    </row>
    <row r="484" spans="1:5" x14ac:dyDescent="0.35">
      <c r="A484" t="str">
        <f>"MUHAMMAD AZIM SYAMIM BIN BOHARI"</f>
        <v>MUHAMMAD AZIM SYAMIM BIN BOHARI</v>
      </c>
      <c r="B484" t="str">
        <f>"020311020753"</f>
        <v>020311020753</v>
      </c>
      <c r="C484" t="str">
        <f t="shared" si="7"/>
        <v>WTP</v>
      </c>
      <c r="D484" t="str">
        <f>"40"</f>
        <v>40</v>
      </c>
      <c r="E484" t="str">
        <f>""</f>
        <v/>
      </c>
    </row>
    <row r="485" spans="1:5" x14ac:dyDescent="0.35">
      <c r="A485" t="str">
        <f>"MUHAMMAD AZIZI BIN RAMLI"</f>
        <v>MUHAMMAD AZIZI BIN RAMLI</v>
      </c>
      <c r="B485" t="str">
        <f>"020628120875"</f>
        <v>020628120875</v>
      </c>
      <c r="C485" t="str">
        <f t="shared" si="7"/>
        <v>WTP</v>
      </c>
      <c r="D485" t="str">
        <f>"40"</f>
        <v>40</v>
      </c>
      <c r="E485" t="str">
        <f>""</f>
        <v/>
      </c>
    </row>
    <row r="486" spans="1:5" x14ac:dyDescent="0.35">
      <c r="A486" t="str">
        <f>"MUHAMMAD AZMIN BIN ABDUL BAARI'"</f>
        <v>MUHAMMAD AZMIN BIN ABDUL BAARI'</v>
      </c>
      <c r="B486" t="str">
        <f>"020906010423"</f>
        <v>020906010423</v>
      </c>
      <c r="C486" t="str">
        <f t="shared" si="7"/>
        <v>WTP</v>
      </c>
      <c r="D486" t="str">
        <f>"34"</f>
        <v>34</v>
      </c>
      <c r="E486" t="str">
        <f>""</f>
        <v/>
      </c>
    </row>
    <row r="487" spans="1:5" x14ac:dyDescent="0.35">
      <c r="A487" t="str">
        <f>"MUHAMMAD AZRUL BIN MUHAMMAD EEE"</f>
        <v>MUHAMMAD AZRUL BIN MUHAMMAD EEE</v>
      </c>
      <c r="B487" t="str">
        <f>"020703060375"</f>
        <v>020703060375</v>
      </c>
      <c r="C487" t="str">
        <f t="shared" si="7"/>
        <v>WTP</v>
      </c>
      <c r="D487" t="str">
        <f>"33"</f>
        <v>33</v>
      </c>
      <c r="E487" t="str">
        <f>""</f>
        <v/>
      </c>
    </row>
    <row r="488" spans="1:5" x14ac:dyDescent="0.35">
      <c r="A488" t="str">
        <f>"MUHAMMAD AZRY BIN NOR AZMAN"</f>
        <v>MUHAMMAD AZRY BIN NOR AZMAN</v>
      </c>
      <c r="B488" t="str">
        <f>"021011020051"</f>
        <v>021011020051</v>
      </c>
      <c r="C488" t="str">
        <f t="shared" si="7"/>
        <v>WTP</v>
      </c>
      <c r="D488" t="str">
        <f>"38"</f>
        <v>38</v>
      </c>
      <c r="E488" t="str">
        <f>""</f>
        <v/>
      </c>
    </row>
    <row r="489" spans="1:5" x14ac:dyDescent="0.35">
      <c r="A489" t="str">
        <f>"MUHAMMAD AZZIL BIN ABDUL MUTALIB"</f>
        <v>MUHAMMAD AZZIL BIN ABDUL MUTALIB</v>
      </c>
      <c r="B489" t="str">
        <f>"020307140947"</f>
        <v>020307140947</v>
      </c>
      <c r="C489" t="str">
        <f t="shared" si="7"/>
        <v>WTP</v>
      </c>
      <c r="D489" t="str">
        <f>"51"</f>
        <v>51</v>
      </c>
      <c r="E489" t="str">
        <f>""</f>
        <v/>
      </c>
    </row>
    <row r="490" spans="1:5" x14ac:dyDescent="0.35">
      <c r="A490" t="str">
        <f>"MUHAMMAD BIN ABDULLAH"</f>
        <v>MUHAMMAD BIN ABDULLAH</v>
      </c>
      <c r="B490" t="str">
        <f>"020324101181"</f>
        <v>020324101181</v>
      </c>
      <c r="C490" t="str">
        <f t="shared" si="7"/>
        <v>WTP</v>
      </c>
      <c r="D490" t="str">
        <f>"63"</f>
        <v>63</v>
      </c>
      <c r="E490" t="str">
        <f>""</f>
        <v/>
      </c>
    </row>
    <row r="491" spans="1:5" x14ac:dyDescent="0.35">
      <c r="A491" t="str">
        <f>"MUHAMMAD DANEAL MUQSSID BIN MOHD ZAIDI                                                                                                                                                                                                                         "</f>
        <v xml:space="preserve">MUHAMMAD DANEAL MUQSSID BIN MOHD ZAIDI                                                                                                                                                                                                                         </v>
      </c>
      <c r="B491" t="str">
        <f>"021012140485"</f>
        <v>021012140485</v>
      </c>
      <c r="C491" t="str">
        <f t="shared" si="7"/>
        <v>WTP</v>
      </c>
      <c r="D491" t="str">
        <f>"-1"</f>
        <v>-1</v>
      </c>
      <c r="E491" t="str">
        <f>"3"</f>
        <v>3</v>
      </c>
    </row>
    <row r="492" spans="1:5" x14ac:dyDescent="0.35">
      <c r="A492" t="str">
        <f>"MUHAMMAD DANIAL AKMAL BIN MOHD FAIZAL"</f>
        <v>MUHAMMAD DANIAL AKMAL BIN MOHD FAIZAL</v>
      </c>
      <c r="B492" t="str">
        <f>"020702020603"</f>
        <v>020702020603</v>
      </c>
      <c r="C492" t="str">
        <f t="shared" si="7"/>
        <v>WTP</v>
      </c>
      <c r="D492" t="str">
        <f>"45"</f>
        <v>45</v>
      </c>
      <c r="E492" t="str">
        <f>""</f>
        <v/>
      </c>
    </row>
    <row r="493" spans="1:5" x14ac:dyDescent="0.35">
      <c r="A493" t="str">
        <f>"MUHAMMAD DANIAL AQMAL BIN PUNJUNGAN "</f>
        <v xml:space="preserve">MUHAMMAD DANIAL AQMAL BIN PUNJUNGAN </v>
      </c>
      <c r="B493" t="str">
        <f>"020907120499"</f>
        <v>020907120499</v>
      </c>
      <c r="C493" t="str">
        <f t="shared" si="7"/>
        <v>WTP</v>
      </c>
      <c r="D493" t="str">
        <f>"33"</f>
        <v>33</v>
      </c>
      <c r="E493" t="str">
        <f>""</f>
        <v/>
      </c>
    </row>
    <row r="494" spans="1:5" x14ac:dyDescent="0.35">
      <c r="A494" t="str">
        <f>"MUHAMMAD DANIAL BIN SAPARUDDIN"</f>
        <v>MUHAMMAD DANIAL BIN SAPARUDDIN</v>
      </c>
      <c r="B494" t="str">
        <f>"020103140945"</f>
        <v>020103140945</v>
      </c>
      <c r="C494" t="str">
        <f t="shared" si="7"/>
        <v>WTP</v>
      </c>
      <c r="D494" t="str">
        <f>"56"</f>
        <v>56</v>
      </c>
      <c r="E494" t="str">
        <f>""</f>
        <v/>
      </c>
    </row>
    <row r="495" spans="1:5" x14ac:dyDescent="0.35">
      <c r="A495" t="str">
        <f>"MUHAMMAD DANIAL IRFAN BIN MOHD SHARULNIZAM"</f>
        <v>MUHAMMAD DANIAL IRFAN BIN MOHD SHARULNIZAM</v>
      </c>
      <c r="B495" t="str">
        <f>"021214060213"</f>
        <v>021214060213</v>
      </c>
      <c r="C495" t="str">
        <f t="shared" si="7"/>
        <v>WTP</v>
      </c>
      <c r="D495" t="str">
        <f>"20"</f>
        <v>20</v>
      </c>
      <c r="E495" t="str">
        <f>""</f>
        <v/>
      </c>
    </row>
    <row r="496" spans="1:5" x14ac:dyDescent="0.35">
      <c r="A496" t="str">
        <f>"MUHAMMAD DANIEL BIN ROSLI"</f>
        <v>MUHAMMAD DANIEL BIN ROSLI</v>
      </c>
      <c r="B496" t="str">
        <f>"020124130519"</f>
        <v>020124130519</v>
      </c>
      <c r="C496" t="str">
        <f t="shared" si="7"/>
        <v>WTP</v>
      </c>
      <c r="D496" t="str">
        <f>"60"</f>
        <v>60</v>
      </c>
      <c r="E496" t="str">
        <f>""</f>
        <v/>
      </c>
    </row>
    <row r="497" spans="1:5" x14ac:dyDescent="0.35">
      <c r="A497" t="str">
        <f>"MUHAMMAD DANIEL IKHWAN BIN MOHD AHAIRAWUL ADNAN"</f>
        <v>MUHAMMAD DANIEL IKHWAN BIN MOHD AHAIRAWUL ADNAN</v>
      </c>
      <c r="B497" t="str">
        <f>"020225050067"</f>
        <v>020225050067</v>
      </c>
      <c r="C497" t="str">
        <f t="shared" si="7"/>
        <v>WTP</v>
      </c>
      <c r="D497" t="str">
        <f>"31"</f>
        <v>31</v>
      </c>
      <c r="E497" t="str">
        <f>""</f>
        <v/>
      </c>
    </row>
    <row r="498" spans="1:5" x14ac:dyDescent="0.35">
      <c r="A498" t="str">
        <f>"MUHAMMAD DANIEL IKMAL BIN RUKIMIN"</f>
        <v>MUHAMMAD DANIEL IKMAL BIN RUKIMIN</v>
      </c>
      <c r="B498" t="str">
        <f>"020601010131"</f>
        <v>020601010131</v>
      </c>
      <c r="C498" t="str">
        <f t="shared" si="7"/>
        <v>WTP</v>
      </c>
      <c r="D498" t="str">
        <f>"45"</f>
        <v>45</v>
      </c>
      <c r="E498" t="str">
        <f>""</f>
        <v/>
      </c>
    </row>
    <row r="499" spans="1:5" x14ac:dyDescent="0.35">
      <c r="A499" t="str">
        <f>"MUHAMMAD DANISH BIN MUHAMAD FAMY"</f>
        <v>MUHAMMAD DANISH BIN MUHAMAD FAMY</v>
      </c>
      <c r="B499" t="str">
        <f>"020503050041"</f>
        <v>020503050041</v>
      </c>
      <c r="C499" t="str">
        <f t="shared" si="7"/>
        <v>WTP</v>
      </c>
      <c r="D499" t="str">
        <f>"39"</f>
        <v>39</v>
      </c>
      <c r="E499" t="str">
        <f>""</f>
        <v/>
      </c>
    </row>
    <row r="500" spans="1:5" x14ac:dyDescent="0.35">
      <c r="A500" t="str">
        <f>"MUHAMMAD EZZAT ZIKRY BIN MOHD NASRUDIN"</f>
        <v>MUHAMMAD EZZAT ZIKRY BIN MOHD NASRUDIN</v>
      </c>
      <c r="B500" t="str">
        <f>"020604110461"</f>
        <v>020604110461</v>
      </c>
      <c r="C500" t="str">
        <f t="shared" si="7"/>
        <v>WTP</v>
      </c>
      <c r="D500" t="str">
        <f>"45"</f>
        <v>45</v>
      </c>
      <c r="E500" t="str">
        <f>""</f>
        <v/>
      </c>
    </row>
    <row r="501" spans="1:5" x14ac:dyDescent="0.35">
      <c r="A501" t="str">
        <f>"MUHAMMAD FADHIL BIN YASIN"</f>
        <v>MUHAMMAD FADHIL BIN YASIN</v>
      </c>
      <c r="B501" t="str">
        <f>"021204110635"</f>
        <v>021204110635</v>
      </c>
      <c r="C501" t="str">
        <f t="shared" si="7"/>
        <v>WTP</v>
      </c>
      <c r="D501" t="str">
        <f>"23"</f>
        <v>23</v>
      </c>
      <c r="E501" t="str">
        <f>""</f>
        <v/>
      </c>
    </row>
    <row r="502" spans="1:5" x14ac:dyDescent="0.35">
      <c r="A502" t="str">
        <f>"MUHAMMAD FAHAMI BIN MAHMUD"</f>
        <v>MUHAMMAD FAHAMI BIN MAHMUD</v>
      </c>
      <c r="B502" t="str">
        <f>"020823020597"</f>
        <v>020823020597</v>
      </c>
      <c r="C502" t="str">
        <f t="shared" si="7"/>
        <v>WTP</v>
      </c>
      <c r="D502" t="str">
        <f>"33"</f>
        <v>33</v>
      </c>
      <c r="E502" t="str">
        <f>""</f>
        <v/>
      </c>
    </row>
    <row r="503" spans="1:5" x14ac:dyDescent="0.35">
      <c r="A503" t="str">
        <f>"MUHAMMAD FAHMI BIN MUHAMMAD FOUATÂ "</f>
        <v>MUHAMMAD FAHMI BIN MUHAMMAD FOUATÂ </v>
      </c>
      <c r="B503" t="str">
        <f>"020522040447"</f>
        <v>020522040447</v>
      </c>
      <c r="C503" t="str">
        <f t="shared" si="7"/>
        <v>WTP</v>
      </c>
      <c r="D503" t="str">
        <f>"51"</f>
        <v>51</v>
      </c>
      <c r="E503" t="str">
        <f>""</f>
        <v/>
      </c>
    </row>
    <row r="504" spans="1:5" x14ac:dyDescent="0.35">
      <c r="A504" t="str">
        <f>"MUHAMMAD FAHMI IMAN BIN ABDUL RAHIM"</f>
        <v>MUHAMMAD FAHMI IMAN BIN ABDUL RAHIM</v>
      </c>
      <c r="B504" t="str">
        <f>"021215060055"</f>
        <v>021215060055</v>
      </c>
      <c r="C504" t="str">
        <f t="shared" si="7"/>
        <v>WTP</v>
      </c>
      <c r="D504" t="str">
        <f>"42"</f>
        <v>42</v>
      </c>
      <c r="E504" t="str">
        <f>""</f>
        <v/>
      </c>
    </row>
    <row r="505" spans="1:5" x14ac:dyDescent="0.35">
      <c r="A505" t="str">
        <f>"MUHAMMAD FAIZ BIN MOHAMAD RADZI"</f>
        <v>MUHAMMAD FAIZ BIN MOHAMAD RADZI</v>
      </c>
      <c r="B505" t="str">
        <f>"020526020363"</f>
        <v>020526020363</v>
      </c>
      <c r="C505" t="str">
        <f t="shared" si="7"/>
        <v>WTP</v>
      </c>
      <c r="D505" t="str">
        <f>"30"</f>
        <v>30</v>
      </c>
      <c r="E505" t="str">
        <f>""</f>
        <v/>
      </c>
    </row>
    <row r="506" spans="1:5" x14ac:dyDescent="0.35">
      <c r="A506" t="str">
        <f>"MUHAMMAD FAIZ BIN MUHAMMED REDZWAN"</f>
        <v>MUHAMMAD FAIZ BIN MUHAMMED REDZWAN</v>
      </c>
      <c r="B506" t="str">
        <f>"021123040241"</f>
        <v>021123040241</v>
      </c>
      <c r="C506" t="str">
        <f t="shared" si="7"/>
        <v>WTP</v>
      </c>
      <c r="D506" t="str">
        <f>"39"</f>
        <v>39</v>
      </c>
      <c r="E506" t="str">
        <f>""</f>
        <v/>
      </c>
    </row>
    <row r="507" spans="1:5" x14ac:dyDescent="0.35">
      <c r="A507" t="str">
        <f>"MUHAMMAD FAIZ BIN ROSLI "</f>
        <v xml:space="preserve">MUHAMMAD FAIZ BIN ROSLI </v>
      </c>
      <c r="B507" t="str">
        <f>"021030021025"</f>
        <v>021030021025</v>
      </c>
      <c r="C507" t="str">
        <f t="shared" si="7"/>
        <v>WTP</v>
      </c>
      <c r="D507" t="str">
        <f>"56"</f>
        <v>56</v>
      </c>
      <c r="E507" t="str">
        <f>""</f>
        <v/>
      </c>
    </row>
    <row r="508" spans="1:5" x14ac:dyDescent="0.35">
      <c r="A508" t="str">
        <f>"MUHAMMAD FAKHRUL AIMAN BIN FAISUL"</f>
        <v>MUHAMMAD FAKHRUL AIMAN BIN FAISUL</v>
      </c>
      <c r="B508" t="str">
        <f>"021020140151"</f>
        <v>021020140151</v>
      </c>
      <c r="C508" t="str">
        <f t="shared" si="7"/>
        <v>WTP</v>
      </c>
      <c r="D508" t="str">
        <f>"32"</f>
        <v>32</v>
      </c>
      <c r="E508" t="str">
        <f>""</f>
        <v/>
      </c>
    </row>
    <row r="509" spans="1:5" x14ac:dyDescent="0.35">
      <c r="A509" t="str">
        <f>"MUHAMMAD FAKHRUL FITRI BIN MOHAMAD SUHAIMI"</f>
        <v>MUHAMMAD FAKHRUL FITRI BIN MOHAMAD SUHAIMI</v>
      </c>
      <c r="B509" t="str">
        <f>"021124060535"</f>
        <v>021124060535</v>
      </c>
      <c r="C509" t="str">
        <f t="shared" si="7"/>
        <v>WTP</v>
      </c>
      <c r="D509" t="str">
        <f>"31"</f>
        <v>31</v>
      </c>
      <c r="E509" t="str">
        <f>""</f>
        <v/>
      </c>
    </row>
    <row r="510" spans="1:5" x14ac:dyDescent="0.35">
      <c r="A510" t="str">
        <f>"MUHAMMAD FAKHRUL HAIKAL BIN SAIFUL AZZUAN"</f>
        <v>MUHAMMAD FAKHRUL HAIKAL BIN SAIFUL AZZUAN</v>
      </c>
      <c r="B510" t="str">
        <f>"021025080119"</f>
        <v>021025080119</v>
      </c>
      <c r="C510" t="str">
        <f t="shared" si="7"/>
        <v>WTP</v>
      </c>
      <c r="D510" t="str">
        <f>"37"</f>
        <v>37</v>
      </c>
      <c r="E510" t="str">
        <f>""</f>
        <v/>
      </c>
    </row>
    <row r="511" spans="1:5" x14ac:dyDescent="0.35">
      <c r="A511" t="str">
        <f>"MUHAMMAD FAKHRULLAH ADIB BIN WAJIR"</f>
        <v>MUHAMMAD FAKHRULLAH ADIB BIN WAJIR</v>
      </c>
      <c r="B511" t="str">
        <f>"020321101389"</f>
        <v>020321101389</v>
      </c>
      <c r="C511" t="str">
        <f t="shared" si="7"/>
        <v>WTP</v>
      </c>
      <c r="D511" t="str">
        <f>"53"</f>
        <v>53</v>
      </c>
      <c r="E511" t="str">
        <f>""</f>
        <v/>
      </c>
    </row>
    <row r="512" spans="1:5" x14ac:dyDescent="0.35">
      <c r="A512" t="str">
        <f>"MUHAMMAD FAKRUL NIZAM B FAKRUROZI"</f>
        <v>MUHAMMAD FAKRUL NIZAM B FAKRUROZI</v>
      </c>
      <c r="B512" t="str">
        <f>"020505110327"</f>
        <v>020505110327</v>
      </c>
      <c r="C512" t="str">
        <f t="shared" si="7"/>
        <v>WTP</v>
      </c>
      <c r="D512" t="str">
        <f>"41"</f>
        <v>41</v>
      </c>
      <c r="E512" t="str">
        <f>""</f>
        <v/>
      </c>
    </row>
    <row r="513" spans="1:5" x14ac:dyDescent="0.35">
      <c r="A513" t="str">
        <f>"MUHAMMAD FARHAN HAFIZAL BIN HAMDAN"</f>
        <v>MUHAMMAD FARHAN HAFIZAL BIN HAMDAN</v>
      </c>
      <c r="B513" t="str">
        <f>"020611060183"</f>
        <v>020611060183</v>
      </c>
      <c r="C513" t="str">
        <f t="shared" si="7"/>
        <v>WTP</v>
      </c>
      <c r="D513" t="str">
        <f>"38"</f>
        <v>38</v>
      </c>
      <c r="E513" t="str">
        <f>""</f>
        <v/>
      </c>
    </row>
    <row r="514" spans="1:5" x14ac:dyDescent="0.35">
      <c r="A514" t="str">
        <f>"MUHAMMAD FARHAN HAZIQ BIN SALIM"</f>
        <v>MUHAMMAD FARHAN HAZIQ BIN SALIM</v>
      </c>
      <c r="B514" t="str">
        <f>"020426050071"</f>
        <v>020426050071</v>
      </c>
      <c r="C514" t="str">
        <f t="shared" ref="C514:C577" si="8">"WTP"</f>
        <v>WTP</v>
      </c>
      <c r="D514" t="str">
        <f>"43"</f>
        <v>43</v>
      </c>
      <c r="E514" t="str">
        <f>""</f>
        <v/>
      </c>
    </row>
    <row r="515" spans="1:5" x14ac:dyDescent="0.35">
      <c r="A515" t="str">
        <f>"MUHAMMAD FARID BIN AZIZ"</f>
        <v>MUHAMMAD FARID BIN AZIZ</v>
      </c>
      <c r="B515" t="str">
        <f>"020529110575"</f>
        <v>020529110575</v>
      </c>
      <c r="C515" t="str">
        <f t="shared" si="8"/>
        <v>WTP</v>
      </c>
      <c r="D515" t="str">
        <f>"53"</f>
        <v>53</v>
      </c>
      <c r="E515" t="str">
        <f>""</f>
        <v/>
      </c>
    </row>
    <row r="516" spans="1:5" x14ac:dyDescent="0.35">
      <c r="A516" t="str">
        <f>"MUHAMMAD FARIS BIN KHAIRUL SALLEH "</f>
        <v xml:space="preserve">MUHAMMAD FARIS BIN KHAIRUL SALLEH </v>
      </c>
      <c r="B516" t="str">
        <f>"020423080523"</f>
        <v>020423080523</v>
      </c>
      <c r="C516" t="str">
        <f t="shared" si="8"/>
        <v>WTP</v>
      </c>
      <c r="D516" t="str">
        <f>"48"</f>
        <v>48</v>
      </c>
      <c r="E516" t="str">
        <f>""</f>
        <v/>
      </c>
    </row>
    <row r="517" spans="1:5" x14ac:dyDescent="0.35">
      <c r="A517" t="str">
        <f>"MUHAMMAD FARIS BIN MOHD FAIZAL"</f>
        <v>MUHAMMAD FARIS BIN MOHD FAIZAL</v>
      </c>
      <c r="B517" t="str">
        <f>"021202140275"</f>
        <v>021202140275</v>
      </c>
      <c r="C517" t="str">
        <f t="shared" si="8"/>
        <v>WTP</v>
      </c>
      <c r="D517" t="str">
        <f>"42"</f>
        <v>42</v>
      </c>
      <c r="E517" t="str">
        <f>""</f>
        <v/>
      </c>
    </row>
    <row r="518" spans="1:5" x14ac:dyDescent="0.35">
      <c r="A518" t="str">
        <f>"MUHAMMAD FATHU RAZIK BIN MUHAMMAD"</f>
        <v>MUHAMMAD FATHU RAZIK BIN MUHAMMAD</v>
      </c>
      <c r="B518" t="str">
        <f>"020220110155"</f>
        <v>020220110155</v>
      </c>
      <c r="C518" t="str">
        <f t="shared" si="8"/>
        <v>WTP</v>
      </c>
      <c r="D518" t="str">
        <f>"39"</f>
        <v>39</v>
      </c>
      <c r="E518" t="str">
        <f>""</f>
        <v/>
      </c>
    </row>
    <row r="519" spans="1:5" x14ac:dyDescent="0.35">
      <c r="A519" t="str">
        <f>"MUHAMMAD FERHAD ISKANDAR BIN  ROSLI"</f>
        <v>MUHAMMAD FERHAD ISKANDAR BIN  ROSLI</v>
      </c>
      <c r="B519" t="str">
        <f>"020704081135"</f>
        <v>020704081135</v>
      </c>
      <c r="C519" t="str">
        <f t="shared" si="8"/>
        <v>WTP</v>
      </c>
      <c r="D519" t="str">
        <f>"30"</f>
        <v>30</v>
      </c>
      <c r="E519" t="str">
        <f>""</f>
        <v/>
      </c>
    </row>
    <row r="520" spans="1:5" x14ac:dyDescent="0.35">
      <c r="A520" t="str">
        <f>"MUHAMMAD FIKRI BIN MOHD ZALANI"</f>
        <v>MUHAMMAD FIKRI BIN MOHD ZALANI</v>
      </c>
      <c r="B520" t="str">
        <f>"020715060735"</f>
        <v>020715060735</v>
      </c>
      <c r="C520" t="str">
        <f t="shared" si="8"/>
        <v>WTP</v>
      </c>
      <c r="D520" t="str">
        <f>"13"</f>
        <v>13</v>
      </c>
      <c r="E520" t="str">
        <f>""</f>
        <v/>
      </c>
    </row>
    <row r="521" spans="1:5" x14ac:dyDescent="0.35">
      <c r="A521" t="str">
        <f>"MUHAMMAD FIKRIE DANIAL BIN MOHD FISAL"</f>
        <v>MUHAMMAD FIKRIE DANIAL BIN MOHD FISAL</v>
      </c>
      <c r="B521" t="str">
        <f>"020129020255"</f>
        <v>020129020255</v>
      </c>
      <c r="C521" t="str">
        <f t="shared" si="8"/>
        <v>WTP</v>
      </c>
      <c r="D521" t="str">
        <f>"57"</f>
        <v>57</v>
      </c>
      <c r="E521" t="str">
        <f>""</f>
        <v/>
      </c>
    </row>
    <row r="522" spans="1:5" x14ac:dyDescent="0.35">
      <c r="A522" t="str">
        <f>"MUHAMMAD FIRAS RAMADAN BIN ROSLI"</f>
        <v>MUHAMMAD FIRAS RAMADAN BIN ROSLI</v>
      </c>
      <c r="B522" t="str">
        <f>"021114081025"</f>
        <v>021114081025</v>
      </c>
      <c r="C522" t="str">
        <f t="shared" si="8"/>
        <v>WTP</v>
      </c>
      <c r="D522" t="str">
        <f>"60"</f>
        <v>60</v>
      </c>
      <c r="E522" t="str">
        <f>""</f>
        <v/>
      </c>
    </row>
    <row r="523" spans="1:5" x14ac:dyDescent="0.35">
      <c r="A523" t="str">
        <f>"MUHAMMAD FIRDAUS BIN HANIZAN"</f>
        <v>MUHAMMAD FIRDAUS BIN HANIZAN</v>
      </c>
      <c r="B523" t="str">
        <f>"020826040075"</f>
        <v>020826040075</v>
      </c>
      <c r="C523" t="str">
        <f t="shared" si="8"/>
        <v>WTP</v>
      </c>
      <c r="D523" t="str">
        <f>"49"</f>
        <v>49</v>
      </c>
      <c r="E523" t="str">
        <f>""</f>
        <v/>
      </c>
    </row>
    <row r="524" spans="1:5" x14ac:dyDescent="0.35">
      <c r="A524" t="str">
        <f>"MUHAMMAD FIRDAUS BIN MD NOR"</f>
        <v>MUHAMMAD FIRDAUS BIN MD NOR</v>
      </c>
      <c r="B524" t="str">
        <f>"020809020267"</f>
        <v>020809020267</v>
      </c>
      <c r="C524" t="str">
        <f t="shared" si="8"/>
        <v>WTP</v>
      </c>
      <c r="D524" t="str">
        <f>"41"</f>
        <v>41</v>
      </c>
      <c r="E524" t="str">
        <f>""</f>
        <v/>
      </c>
    </row>
    <row r="525" spans="1:5" x14ac:dyDescent="0.35">
      <c r="A525" t="str">
        <f>"MUHAMMAD FIRDAUS BIN ZAHID"</f>
        <v>MUHAMMAD FIRDAUS BIN ZAHID</v>
      </c>
      <c r="B525" t="str">
        <f>"020110050075"</f>
        <v>020110050075</v>
      </c>
      <c r="C525" t="str">
        <f t="shared" si="8"/>
        <v>WTP</v>
      </c>
      <c r="D525" t="str">
        <f>"47"</f>
        <v>47</v>
      </c>
      <c r="E525" t="str">
        <f>""</f>
        <v/>
      </c>
    </row>
    <row r="526" spans="1:5" x14ac:dyDescent="0.35">
      <c r="A526" t="str">
        <f>"MUHAMMAD HAFIS BIN YUSRIZAL"</f>
        <v>MUHAMMAD HAFIS BIN YUSRIZAL</v>
      </c>
      <c r="B526" t="str">
        <f>"020128101627"</f>
        <v>020128101627</v>
      </c>
      <c r="C526" t="str">
        <f t="shared" si="8"/>
        <v>WTP</v>
      </c>
      <c r="D526" t="str">
        <f>"32"</f>
        <v>32</v>
      </c>
      <c r="E526" t="str">
        <f>""</f>
        <v/>
      </c>
    </row>
    <row r="527" spans="1:5" x14ac:dyDescent="0.35">
      <c r="A527" t="str">
        <f>"MUHAMMAD HAFIZ AKMAL BIN ROHEZAT"</f>
        <v>MUHAMMAD HAFIZ AKMAL BIN ROHEZAT</v>
      </c>
      <c r="B527" t="str">
        <f>"020521060665"</f>
        <v>020521060665</v>
      </c>
      <c r="C527" t="str">
        <f t="shared" si="8"/>
        <v>WTP</v>
      </c>
      <c r="D527" t="str">
        <f>"14"</f>
        <v>14</v>
      </c>
      <c r="E527" t="str">
        <f>""</f>
        <v/>
      </c>
    </row>
    <row r="528" spans="1:5" x14ac:dyDescent="0.35">
      <c r="A528" t="str">
        <f>"MUHAMMAD HAFIZ BIN A.RAHMAN"</f>
        <v>MUHAMMAD HAFIZ BIN A.RAHMAN</v>
      </c>
      <c r="B528" t="str">
        <f>"021029050435"</f>
        <v>021029050435</v>
      </c>
      <c r="C528" t="str">
        <f t="shared" si="8"/>
        <v>WTP</v>
      </c>
      <c r="D528" t="str">
        <f>"34"</f>
        <v>34</v>
      </c>
      <c r="E528" t="str">
        <f>""</f>
        <v/>
      </c>
    </row>
    <row r="529" spans="1:5" x14ac:dyDescent="0.35">
      <c r="A529" t="str">
        <f>"MUHAMMAD HAFIZ BIN ABD JALIL"</f>
        <v>MUHAMMAD HAFIZ BIN ABD JALIL</v>
      </c>
      <c r="B529" t="str">
        <f>"021107010595"</f>
        <v>021107010595</v>
      </c>
      <c r="C529" t="str">
        <f t="shared" si="8"/>
        <v>WTP</v>
      </c>
      <c r="D529" t="str">
        <f>"53"</f>
        <v>53</v>
      </c>
      <c r="E529" t="str">
        <f>""</f>
        <v/>
      </c>
    </row>
    <row r="530" spans="1:5" x14ac:dyDescent="0.35">
      <c r="A530" t="str">
        <f>"MUHAMMAD HAFIZ BIN ABDUL MAJID"</f>
        <v>MUHAMMAD HAFIZ BIN ABDUL MAJID</v>
      </c>
      <c r="B530" t="str">
        <f>"021103140931"</f>
        <v>021103140931</v>
      </c>
      <c r="C530" t="str">
        <f t="shared" si="8"/>
        <v>WTP</v>
      </c>
      <c r="D530" t="str">
        <f>"54"</f>
        <v>54</v>
      </c>
      <c r="E530" t="str">
        <f>""</f>
        <v/>
      </c>
    </row>
    <row r="531" spans="1:5" x14ac:dyDescent="0.35">
      <c r="A531" t="str">
        <f>"MUHAMMAD HAFIZ BIN AZLI"</f>
        <v>MUHAMMAD HAFIZ BIN AZLI</v>
      </c>
      <c r="B531" t="str">
        <f>"020721120917"</f>
        <v>020721120917</v>
      </c>
      <c r="C531" t="str">
        <f t="shared" si="8"/>
        <v>WTP</v>
      </c>
      <c r="D531" t="str">
        <f>"46"</f>
        <v>46</v>
      </c>
      <c r="E531" t="str">
        <f>""</f>
        <v/>
      </c>
    </row>
    <row r="532" spans="1:5" x14ac:dyDescent="0.35">
      <c r="A532" t="str">
        <f>"MUHAMMAD HAFIZ BIN KAMARULZAMAN"</f>
        <v>MUHAMMAD HAFIZ BIN KAMARULZAMAN</v>
      </c>
      <c r="B532" t="str">
        <f>"020130081119"</f>
        <v>020130081119</v>
      </c>
      <c r="C532" t="str">
        <f t="shared" si="8"/>
        <v>WTP</v>
      </c>
      <c r="D532" t="str">
        <f>"44"</f>
        <v>44</v>
      </c>
      <c r="E532" t="str">
        <f>""</f>
        <v/>
      </c>
    </row>
    <row r="533" spans="1:5" x14ac:dyDescent="0.35">
      <c r="A533" t="str">
        <f>"MUHAMMAD HAFIZ IZZAT BIN ROSLI"</f>
        <v>MUHAMMAD HAFIZ IZZAT BIN ROSLI</v>
      </c>
      <c r="B533" t="str">
        <f>"020112060437"</f>
        <v>020112060437</v>
      </c>
      <c r="C533" t="str">
        <f t="shared" si="8"/>
        <v>WTP</v>
      </c>
      <c r="D533" t="str">
        <f>"60"</f>
        <v>60</v>
      </c>
      <c r="E533" t="str">
        <f>""</f>
        <v/>
      </c>
    </row>
    <row r="534" spans="1:5" x14ac:dyDescent="0.35">
      <c r="A534" t="str">
        <f>"MUHAMMAD HAFIZ MOHD SUKRI BIN ABDUL SYAKUR"</f>
        <v>MUHAMMAD HAFIZ MOHD SUKRI BIN ABDUL SYAKUR</v>
      </c>
      <c r="B534" t="str">
        <f>"021130110519"</f>
        <v>021130110519</v>
      </c>
      <c r="C534" t="str">
        <f t="shared" si="8"/>
        <v>WTP</v>
      </c>
      <c r="D534" t="str">
        <f>"-1"</f>
        <v>-1</v>
      </c>
      <c r="E534" t="str">
        <f>"3"</f>
        <v>3</v>
      </c>
    </row>
    <row r="535" spans="1:5" x14ac:dyDescent="0.35">
      <c r="A535" t="str">
        <f>"MUHAMMAD HAFIZDZAL BIN AHMAD"</f>
        <v>MUHAMMAD HAFIZDZAL BIN AHMAD</v>
      </c>
      <c r="B535" t="str">
        <f>"020919060331"</f>
        <v>020919060331</v>
      </c>
      <c r="C535" t="str">
        <f t="shared" si="8"/>
        <v>WTP</v>
      </c>
      <c r="D535" t="str">
        <f>"51"</f>
        <v>51</v>
      </c>
      <c r="E535" t="str">
        <f>""</f>
        <v/>
      </c>
    </row>
    <row r="536" spans="1:5" x14ac:dyDescent="0.35">
      <c r="A536" t="str">
        <f>"MUHAMMAD HAFIZUDDIN BIN MOHAMMAD"</f>
        <v>MUHAMMAD HAFIZUDDIN BIN MOHAMMAD</v>
      </c>
      <c r="B536" t="str">
        <f>"021011020131"</f>
        <v>021011020131</v>
      </c>
      <c r="C536" t="str">
        <f t="shared" si="8"/>
        <v>WTP</v>
      </c>
      <c r="D536" t="str">
        <f>"39"</f>
        <v>39</v>
      </c>
      <c r="E536" t="str">
        <f>""</f>
        <v/>
      </c>
    </row>
    <row r="537" spans="1:5" x14ac:dyDescent="0.35">
      <c r="A537" t="str">
        <f>"MUHAMMAD HAIKAL BIN AZHAR"</f>
        <v>MUHAMMAD HAIKAL BIN AZHAR</v>
      </c>
      <c r="B537" t="str">
        <f>"020214090143"</f>
        <v>020214090143</v>
      </c>
      <c r="C537" t="str">
        <f t="shared" si="8"/>
        <v>WTP</v>
      </c>
      <c r="D537" t="str">
        <f>"19"</f>
        <v>19</v>
      </c>
      <c r="E537" t="str">
        <f>""</f>
        <v/>
      </c>
    </row>
    <row r="538" spans="1:5" x14ac:dyDescent="0.35">
      <c r="A538" t="str">
        <f>"MUHAMMAD HAIKAL HAQIMIE BIN OTHMAN"</f>
        <v>MUHAMMAD HAIKAL HAQIMIE BIN OTHMAN</v>
      </c>
      <c r="B538" t="str">
        <f>"020714060987"</f>
        <v>020714060987</v>
      </c>
      <c r="C538" t="str">
        <f t="shared" si="8"/>
        <v>WTP</v>
      </c>
      <c r="D538" t="str">
        <f>"38"</f>
        <v>38</v>
      </c>
      <c r="E538" t="str">
        <f>""</f>
        <v/>
      </c>
    </row>
    <row r="539" spans="1:5" x14ac:dyDescent="0.35">
      <c r="A539" t="str">
        <f>"MUHAMMAD HAIKAL ISKANDAR BIN SHARIF"</f>
        <v>MUHAMMAD HAIKAL ISKANDAR BIN SHARIF</v>
      </c>
      <c r="B539" t="str">
        <f>"020121080405"</f>
        <v>020121080405</v>
      </c>
      <c r="C539" t="str">
        <f t="shared" si="8"/>
        <v>WTP</v>
      </c>
      <c r="D539" t="str">
        <f>"48"</f>
        <v>48</v>
      </c>
      <c r="E539" t="str">
        <f>""</f>
        <v/>
      </c>
    </row>
    <row r="540" spans="1:5" x14ac:dyDescent="0.35">
      <c r="A540" t="str">
        <f>"MUHAMMAD HAIMAN HAKIM BIN ZAIRI"</f>
        <v>MUHAMMAD HAIMAN HAKIM BIN ZAIRI</v>
      </c>
      <c r="B540" t="str">
        <f>"020519160069"</f>
        <v>020519160069</v>
      </c>
      <c r="C540" t="str">
        <f t="shared" si="8"/>
        <v>WTP</v>
      </c>
      <c r="D540" t="str">
        <f>"52"</f>
        <v>52</v>
      </c>
      <c r="E540" t="str">
        <f>""</f>
        <v/>
      </c>
    </row>
    <row r="541" spans="1:5" x14ac:dyDescent="0.35">
      <c r="A541" t="str">
        <f>"MUHAMMAD HAIQAL BIN ABDUL LATIP"</f>
        <v>MUHAMMAD HAIQAL BIN ABDUL LATIP</v>
      </c>
      <c r="B541" t="str">
        <f>"020825140699"</f>
        <v>020825140699</v>
      </c>
      <c r="C541" t="str">
        <f t="shared" si="8"/>
        <v>WTP</v>
      </c>
      <c r="D541" t="str">
        <f>"51"</f>
        <v>51</v>
      </c>
      <c r="E541" t="str">
        <f>""</f>
        <v/>
      </c>
    </row>
    <row r="542" spans="1:5" x14ac:dyDescent="0.35">
      <c r="A542" t="str">
        <f>"MUHAMMAD HAIRULL NIZZAM BIN SAPIUDIN"</f>
        <v>MUHAMMAD HAIRULL NIZZAM BIN SAPIUDIN</v>
      </c>
      <c r="B542" t="str">
        <f>"020721010953"</f>
        <v>020721010953</v>
      </c>
      <c r="C542" t="str">
        <f t="shared" si="8"/>
        <v>WTP</v>
      </c>
      <c r="D542" t="str">
        <f>"-1"</f>
        <v>-1</v>
      </c>
      <c r="E542" t="str">
        <f>"3"</f>
        <v>3</v>
      </c>
    </row>
    <row r="543" spans="1:5" x14ac:dyDescent="0.35">
      <c r="A543" t="str">
        <f>"MUHAMMAD HAIRY HAKIMY BIN MOHD ZULKARNAIN"</f>
        <v>MUHAMMAD HAIRY HAKIMY BIN MOHD ZULKARNAIN</v>
      </c>
      <c r="B543" t="str">
        <f>"020217101397"</f>
        <v>020217101397</v>
      </c>
      <c r="C543" t="str">
        <f t="shared" si="8"/>
        <v>WTP</v>
      </c>
      <c r="D543" t="str">
        <f>"50"</f>
        <v>50</v>
      </c>
      <c r="E543" t="str">
        <f>""</f>
        <v/>
      </c>
    </row>
    <row r="544" spans="1:5" x14ac:dyDescent="0.35">
      <c r="A544" t="str">
        <f>"MUHAMMAD HAKIM BIN HALIBA"</f>
        <v>MUHAMMAD HAKIM BIN HALIBA</v>
      </c>
      <c r="B544" t="str">
        <f>"021017110445"</f>
        <v>021017110445</v>
      </c>
      <c r="C544" t="str">
        <f t="shared" si="8"/>
        <v>WTP</v>
      </c>
      <c r="D544" t="str">
        <f>"43"</f>
        <v>43</v>
      </c>
      <c r="E544" t="str">
        <f>""</f>
        <v/>
      </c>
    </row>
    <row r="545" spans="1:5" x14ac:dyDescent="0.35">
      <c r="A545" t="str">
        <f>"MUHAMMAD HAKIMI BIN MOHAMAD JUSOH"</f>
        <v>MUHAMMAD HAKIMI BIN MOHAMAD JUSOH</v>
      </c>
      <c r="B545" t="str">
        <f>"020318030997"</f>
        <v>020318030997</v>
      </c>
      <c r="C545" t="str">
        <f t="shared" si="8"/>
        <v>WTP</v>
      </c>
      <c r="D545" t="str">
        <f>"42"</f>
        <v>42</v>
      </c>
      <c r="E545" t="str">
        <f>""</f>
        <v/>
      </c>
    </row>
    <row r="546" spans="1:5" x14ac:dyDescent="0.35">
      <c r="A546" t="str">
        <f>"MUHAMMAD HAKIMI BIN MOHD NAZAR"</f>
        <v>MUHAMMAD HAKIMI BIN MOHD NAZAR</v>
      </c>
      <c r="B546" t="str">
        <f>"020329011409"</f>
        <v>020329011409</v>
      </c>
      <c r="C546" t="str">
        <f t="shared" si="8"/>
        <v>WTP</v>
      </c>
      <c r="D546" t="str">
        <f>"39"</f>
        <v>39</v>
      </c>
      <c r="E546" t="str">
        <f>""</f>
        <v/>
      </c>
    </row>
    <row r="547" spans="1:5" x14ac:dyDescent="0.35">
      <c r="A547" t="str">
        <f>"MUHAMMAD HANIF ASYRAAF BIN MD ROSDI"</f>
        <v>MUHAMMAD HANIF ASYRAAF BIN MD ROSDI</v>
      </c>
      <c r="B547" t="str">
        <f>"021003081129"</f>
        <v>021003081129</v>
      </c>
      <c r="C547" t="str">
        <f t="shared" si="8"/>
        <v>WTP</v>
      </c>
      <c r="D547" t="str">
        <f>"50"</f>
        <v>50</v>
      </c>
      <c r="E547" t="str">
        <f>""</f>
        <v/>
      </c>
    </row>
    <row r="548" spans="1:5" x14ac:dyDescent="0.35">
      <c r="A548" t="str">
        <f>"MUHAMMAD HANIF BIN ZAINI"</f>
        <v>MUHAMMAD HANIF BIN ZAINI</v>
      </c>
      <c r="B548" t="str">
        <f>"020711010247"</f>
        <v>020711010247</v>
      </c>
      <c r="C548" t="str">
        <f t="shared" si="8"/>
        <v>WTP</v>
      </c>
      <c r="D548" t="str">
        <f>"51"</f>
        <v>51</v>
      </c>
      <c r="E548" t="str">
        <f>""</f>
        <v/>
      </c>
    </row>
    <row r="549" spans="1:5" x14ac:dyDescent="0.35">
      <c r="A549" t="str">
        <f>"MUHAMMAD HANIZAM BIN HAMIDI"</f>
        <v>MUHAMMAD HANIZAM BIN HAMIDI</v>
      </c>
      <c r="B549" t="str">
        <f>"020914100963"</f>
        <v>020914100963</v>
      </c>
      <c r="C549" t="str">
        <f t="shared" si="8"/>
        <v>WTP</v>
      </c>
      <c r="D549" t="str">
        <f>"27"</f>
        <v>27</v>
      </c>
      <c r="E549" t="str">
        <f>""</f>
        <v/>
      </c>
    </row>
    <row r="550" spans="1:5" x14ac:dyDescent="0.35">
      <c r="A550" t="str">
        <f>"MUHAMMAD HAQQI NAZILLI BIN NORAZME"</f>
        <v>MUHAMMAD HAQQI NAZILLI BIN NORAZME</v>
      </c>
      <c r="B550" t="str">
        <f>"020528050507"</f>
        <v>020528050507</v>
      </c>
      <c r="C550" t="str">
        <f t="shared" si="8"/>
        <v>WTP</v>
      </c>
      <c r="D550" t="str">
        <f>"35"</f>
        <v>35</v>
      </c>
      <c r="E550" t="str">
        <f>""</f>
        <v/>
      </c>
    </row>
    <row r="551" spans="1:5" x14ac:dyDescent="0.35">
      <c r="A551" t="str">
        <f>"MUHAMMAD HARIF HAKIMI BIN JAMALUDIN"</f>
        <v>MUHAMMAD HARIF HAKIMI BIN JAMALUDIN</v>
      </c>
      <c r="B551" t="str">
        <f>"020501060641"</f>
        <v>020501060641</v>
      </c>
      <c r="C551" t="str">
        <f t="shared" si="8"/>
        <v>WTP</v>
      </c>
      <c r="D551" t="str">
        <f>"38"</f>
        <v>38</v>
      </c>
      <c r="E551" t="str">
        <f>""</f>
        <v/>
      </c>
    </row>
    <row r="552" spans="1:5" x14ac:dyDescent="0.35">
      <c r="A552" t="str">
        <f>"MUHAMMAD HARIS BIN HARUN"</f>
        <v>MUHAMMAD HARIS BIN HARUN</v>
      </c>
      <c r="B552" t="str">
        <f>"020411080745"</f>
        <v>020411080745</v>
      </c>
      <c r="C552" t="str">
        <f t="shared" si="8"/>
        <v>WTP</v>
      </c>
      <c r="D552" t="str">
        <f>"-1"</f>
        <v>-1</v>
      </c>
      <c r="E552" t="str">
        <f>"3"</f>
        <v>3</v>
      </c>
    </row>
    <row r="553" spans="1:5" x14ac:dyDescent="0.35">
      <c r="A553" t="str">
        <f>"MUHAMMAD HARITH DANISH BIN ZAIN RIZAL"</f>
        <v>MUHAMMAD HARITH DANISH BIN ZAIN RIZAL</v>
      </c>
      <c r="B553" t="str">
        <f>"020327060549"</f>
        <v>020327060549</v>
      </c>
      <c r="C553" t="str">
        <f t="shared" si="8"/>
        <v>WTP</v>
      </c>
      <c r="D553" t="str">
        <f>"44"</f>
        <v>44</v>
      </c>
      <c r="E553" t="str">
        <f>""</f>
        <v/>
      </c>
    </row>
    <row r="554" spans="1:5" x14ac:dyDescent="0.35">
      <c r="A554" t="str">
        <f>"MUHAMMAD HARIZ BIN RAHMATULLAH"</f>
        <v>MUHAMMAD HARIZ BIN RAHMATULLAH</v>
      </c>
      <c r="B554" t="str">
        <f>"020924140563"</f>
        <v>020924140563</v>
      </c>
      <c r="C554" t="str">
        <f t="shared" si="8"/>
        <v>WTP</v>
      </c>
      <c r="D554" t="str">
        <f>"55"</f>
        <v>55</v>
      </c>
      <c r="E554" t="str">
        <f>""</f>
        <v/>
      </c>
    </row>
    <row r="555" spans="1:5" x14ac:dyDescent="0.35">
      <c r="A555" t="str">
        <f>"MUHAMMAD HARIZ BIN ROSEFAISAL"</f>
        <v>MUHAMMAD HARIZ BIN ROSEFAISAL</v>
      </c>
      <c r="B555" t="str">
        <f>"021209030407"</f>
        <v>021209030407</v>
      </c>
      <c r="C555" t="str">
        <f t="shared" si="8"/>
        <v>WTP</v>
      </c>
      <c r="D555" t="str">
        <f>"36"</f>
        <v>36</v>
      </c>
      <c r="E555" t="str">
        <f>""</f>
        <v/>
      </c>
    </row>
    <row r="556" spans="1:5" x14ac:dyDescent="0.35">
      <c r="A556" t="str">
        <f>"MUHAMMAD HARRIS ISKANDAR BIN AZHAR  "</f>
        <v xml:space="preserve">MUHAMMAD HARRIS ISKANDAR BIN AZHAR  </v>
      </c>
      <c r="B556" t="str">
        <f>"021230081209"</f>
        <v>021230081209</v>
      </c>
      <c r="C556" t="str">
        <f t="shared" si="8"/>
        <v>WTP</v>
      </c>
      <c r="D556" t="str">
        <f>"54"</f>
        <v>54</v>
      </c>
      <c r="E556" t="str">
        <f>""</f>
        <v/>
      </c>
    </row>
    <row r="557" spans="1:5" x14ac:dyDescent="0.35">
      <c r="A557" t="str">
        <f>"MUHAMMAD HASIF BIN HARON"</f>
        <v>MUHAMMAD HASIF BIN HARON</v>
      </c>
      <c r="B557" t="str">
        <f>"020922011557"</f>
        <v>020922011557</v>
      </c>
      <c r="C557" t="str">
        <f t="shared" si="8"/>
        <v>WTP</v>
      </c>
      <c r="D557" t="str">
        <f>"54"</f>
        <v>54</v>
      </c>
      <c r="E557" t="str">
        <f>""</f>
        <v/>
      </c>
    </row>
    <row r="558" spans="1:5" x14ac:dyDescent="0.35">
      <c r="A558" t="str">
        <f>"MUHAMMAD HASRUL HANAFI BIN HUSAIN"</f>
        <v>MUHAMMAD HASRUL HANAFI BIN HUSAIN</v>
      </c>
      <c r="B558" t="str">
        <f>"020901110257"</f>
        <v>020901110257</v>
      </c>
      <c r="C558" t="str">
        <f t="shared" si="8"/>
        <v>WTP</v>
      </c>
      <c r="D558" t="str">
        <f>"15"</f>
        <v>15</v>
      </c>
      <c r="E558" t="str">
        <f>""</f>
        <v/>
      </c>
    </row>
    <row r="559" spans="1:5" x14ac:dyDescent="0.35">
      <c r="A559" t="str">
        <f>"MUHAMMAD HASRUL HASYRAF BIN KHAIROS AZHAR"</f>
        <v>MUHAMMAD HASRUL HASYRAF BIN KHAIROS AZHAR</v>
      </c>
      <c r="B559" t="str">
        <f>"021105060249"</f>
        <v>021105060249</v>
      </c>
      <c r="C559" t="str">
        <f t="shared" si="8"/>
        <v>WTP</v>
      </c>
      <c r="D559" t="str">
        <f>"42"</f>
        <v>42</v>
      </c>
      <c r="E559" t="str">
        <f>""</f>
        <v/>
      </c>
    </row>
    <row r="560" spans="1:5" x14ac:dyDescent="0.35">
      <c r="A560" t="str">
        <f>"MUHAMMAD HAZEEQ BIN MUHAMMAD HANAFIAH"</f>
        <v>MUHAMMAD HAZEEQ BIN MUHAMMAD HANAFIAH</v>
      </c>
      <c r="B560" t="str">
        <f>"020412140623"</f>
        <v>020412140623</v>
      </c>
      <c r="C560" t="str">
        <f t="shared" si="8"/>
        <v>WTP</v>
      </c>
      <c r="D560" t="str">
        <f>"68"</f>
        <v>68</v>
      </c>
      <c r="E560" t="str">
        <f>""</f>
        <v/>
      </c>
    </row>
    <row r="561" spans="1:5" x14ac:dyDescent="0.35">
      <c r="A561" t="str">
        <f>"MUHAMMAD HAZIM AKMAL BIN ZULKIPLI"</f>
        <v>MUHAMMAD HAZIM AKMAL BIN ZULKIPLI</v>
      </c>
      <c r="B561" t="str">
        <f>"020808130181"</f>
        <v>020808130181</v>
      </c>
      <c r="C561" t="str">
        <f t="shared" si="8"/>
        <v>WTP</v>
      </c>
      <c r="D561" t="str">
        <f>"68"</f>
        <v>68</v>
      </c>
      <c r="E561" t="str">
        <f>""</f>
        <v/>
      </c>
    </row>
    <row r="562" spans="1:5" x14ac:dyDescent="0.35">
      <c r="A562" t="str">
        <f>"MUHAMMAD HAZIM BIN MOHAMED SUKRI"</f>
        <v>MUHAMMAD HAZIM BIN MOHAMED SUKRI</v>
      </c>
      <c r="B562" t="str">
        <f>"020530030353"</f>
        <v>020530030353</v>
      </c>
      <c r="C562" t="str">
        <f t="shared" si="8"/>
        <v>WTP</v>
      </c>
      <c r="D562" t="str">
        <f>"43"</f>
        <v>43</v>
      </c>
      <c r="E562" t="str">
        <f>""</f>
        <v/>
      </c>
    </row>
    <row r="563" spans="1:5" x14ac:dyDescent="0.35">
      <c r="A563" t="str">
        <f>"MUHAMMAD HAZIM BIN MOHD. SAMAN"</f>
        <v>MUHAMMAD HAZIM BIN MOHD. SAMAN</v>
      </c>
      <c r="B563" t="str">
        <f>"020516100407"</f>
        <v>020516100407</v>
      </c>
      <c r="C563" t="str">
        <f t="shared" si="8"/>
        <v>WTP</v>
      </c>
      <c r="D563" t="str">
        <f>"57"</f>
        <v>57</v>
      </c>
      <c r="E563" t="str">
        <f>""</f>
        <v/>
      </c>
    </row>
    <row r="564" spans="1:5" x14ac:dyDescent="0.35">
      <c r="A564" t="str">
        <f>"MUHAMMAD HAZIM BIN ZAMRI"</f>
        <v>MUHAMMAD HAZIM BIN ZAMRI</v>
      </c>
      <c r="B564" t="str">
        <f>"020522100833"</f>
        <v>020522100833</v>
      </c>
      <c r="C564" t="str">
        <f t="shared" si="8"/>
        <v>WTP</v>
      </c>
      <c r="D564" t="str">
        <f>"83"</f>
        <v>83</v>
      </c>
      <c r="E564" t="str">
        <f>""</f>
        <v/>
      </c>
    </row>
    <row r="565" spans="1:5" x14ac:dyDescent="0.35">
      <c r="A565" t="str">
        <f>"MUHAMMAD HAZIM FIRDAUS BIN MOHD ZUKI"</f>
        <v>MUHAMMAD HAZIM FIRDAUS BIN MOHD ZUKI</v>
      </c>
      <c r="B565" t="str">
        <f>"030101030549"</f>
        <v>030101030549</v>
      </c>
      <c r="C565" t="str">
        <f t="shared" si="8"/>
        <v>WTP</v>
      </c>
      <c r="D565" t="str">
        <f>"54"</f>
        <v>54</v>
      </c>
      <c r="E565" t="str">
        <f>""</f>
        <v/>
      </c>
    </row>
    <row r="566" spans="1:5" x14ac:dyDescent="0.35">
      <c r="A566" t="str">
        <f>"MUHAMMAD HAZIM IMRAN BIN SHAMSUL ARKAN"</f>
        <v>MUHAMMAD HAZIM IMRAN BIN SHAMSUL ARKAN</v>
      </c>
      <c r="B566" t="str">
        <f>"020131101505"</f>
        <v>020131101505</v>
      </c>
      <c r="C566" t="str">
        <f t="shared" si="8"/>
        <v>WTP</v>
      </c>
      <c r="D566" t="str">
        <f>"30"</f>
        <v>30</v>
      </c>
      <c r="E566" t="str">
        <f>""</f>
        <v/>
      </c>
    </row>
    <row r="567" spans="1:5" x14ac:dyDescent="0.35">
      <c r="A567" t="str">
        <f>"MUHAMMAD HAZIQ BIN AMINUDDIN"</f>
        <v>MUHAMMAD HAZIQ BIN AMINUDDIN</v>
      </c>
      <c r="B567" t="str">
        <f>"021208080453"</f>
        <v>021208080453</v>
      </c>
      <c r="C567" t="str">
        <f t="shared" si="8"/>
        <v>WTP</v>
      </c>
      <c r="D567" t="str">
        <f>"55"</f>
        <v>55</v>
      </c>
      <c r="E567" t="str">
        <f>""</f>
        <v/>
      </c>
    </row>
    <row r="568" spans="1:5" x14ac:dyDescent="0.35">
      <c r="A568" t="str">
        <f>"MUHAMMAD HAZIQ BIN ROSLI"</f>
        <v>MUHAMMAD HAZIQ BIN ROSLI</v>
      </c>
      <c r="B568" t="str">
        <f>"020403030027"</f>
        <v>020403030027</v>
      </c>
      <c r="C568" t="str">
        <f t="shared" si="8"/>
        <v>WTP</v>
      </c>
      <c r="D568" t="str">
        <f>"41"</f>
        <v>41</v>
      </c>
      <c r="E568" t="str">
        <f>""</f>
        <v/>
      </c>
    </row>
    <row r="569" spans="1:5" x14ac:dyDescent="0.35">
      <c r="A569" t="str">
        <f>"MUHAMMAD HAZIQ BIN TAJUL URUSÂ "</f>
        <v>MUHAMMAD HAZIQ BIN TAJUL URUSÂ </v>
      </c>
      <c r="B569" t="str">
        <f>"020928080895"</f>
        <v>020928080895</v>
      </c>
      <c r="C569" t="str">
        <f t="shared" si="8"/>
        <v>WTP</v>
      </c>
      <c r="D569" t="str">
        <f>"51"</f>
        <v>51</v>
      </c>
      <c r="E569" t="str">
        <f>""</f>
        <v/>
      </c>
    </row>
    <row r="570" spans="1:5" x14ac:dyDescent="0.35">
      <c r="A570" t="str">
        <f>"MUHAMMAD HAZIQ DANIAL BIN AHMAD FUADY"</f>
        <v>MUHAMMAD HAZIQ DANIAL BIN AHMAD FUADY</v>
      </c>
      <c r="B570" t="str">
        <f>"020421100391"</f>
        <v>020421100391</v>
      </c>
      <c r="C570" t="str">
        <f t="shared" si="8"/>
        <v>WTP</v>
      </c>
      <c r="D570" t="str">
        <f>"51"</f>
        <v>51</v>
      </c>
      <c r="E570" t="str">
        <f>""</f>
        <v/>
      </c>
    </row>
    <row r="571" spans="1:5" x14ac:dyDescent="0.35">
      <c r="A571" t="str">
        <f>"MUHAMMAD HAZIQ DANIAL BIN AZNAN"</f>
        <v>MUHAMMAD HAZIQ DANIAL BIN AZNAN</v>
      </c>
      <c r="B571" t="str">
        <f>"021024080715"</f>
        <v>021024080715</v>
      </c>
      <c r="C571" t="str">
        <f t="shared" si="8"/>
        <v>WTP</v>
      </c>
      <c r="D571" t="str">
        <f>"62"</f>
        <v>62</v>
      </c>
      <c r="E571" t="str">
        <f>""</f>
        <v/>
      </c>
    </row>
    <row r="572" spans="1:5" x14ac:dyDescent="0.35">
      <c r="A572" t="str">
        <f>"MUHAMMAD HAZIQ SYAZWAN BIN MOHD RODZI"</f>
        <v>MUHAMMAD HAZIQ SYAZWAN BIN MOHD RODZI</v>
      </c>
      <c r="B572" t="str">
        <f>"020327050535"</f>
        <v>020327050535</v>
      </c>
      <c r="C572" t="str">
        <f t="shared" si="8"/>
        <v>WTP</v>
      </c>
      <c r="D572" t="str">
        <f>"25"</f>
        <v>25</v>
      </c>
      <c r="E572" t="str">
        <f>""</f>
        <v/>
      </c>
    </row>
    <row r="573" spans="1:5" x14ac:dyDescent="0.35">
      <c r="A573" t="str">
        <f>"MUHAMMAD HAZMIR BIN MOHD NAZRI"</f>
        <v>MUHAMMAD HAZMIR BIN MOHD NAZRI</v>
      </c>
      <c r="B573" t="str">
        <f>"020420140711"</f>
        <v>020420140711</v>
      </c>
      <c r="C573" t="str">
        <f t="shared" si="8"/>
        <v>WTP</v>
      </c>
      <c r="D573" t="str">
        <f>"34"</f>
        <v>34</v>
      </c>
      <c r="E573" t="str">
        <f>""</f>
        <v/>
      </c>
    </row>
    <row r="574" spans="1:5" x14ac:dyDescent="0.35">
      <c r="A574" t="str">
        <f>"MUHAMMAD HELMI BIN NOR ADNAN"</f>
        <v>MUHAMMAD HELMI BIN NOR ADNAN</v>
      </c>
      <c r="B574" t="str">
        <f>"020716060585"</f>
        <v>020716060585</v>
      </c>
      <c r="C574" t="str">
        <f t="shared" si="8"/>
        <v>WTP</v>
      </c>
      <c r="D574" t="str">
        <f>"28"</f>
        <v>28</v>
      </c>
      <c r="E574" t="str">
        <f>""</f>
        <v/>
      </c>
    </row>
    <row r="575" spans="1:5" x14ac:dyDescent="0.35">
      <c r="A575" t="str">
        <f>"MUHAMMAD HIDAYAT BIN RAHMAN"</f>
        <v>MUHAMMAD HIDAYAT BIN RAHMAN</v>
      </c>
      <c r="B575" t="str">
        <f>"020509101129"</f>
        <v>020509101129</v>
      </c>
      <c r="C575" t="str">
        <f t="shared" si="8"/>
        <v>WTP</v>
      </c>
      <c r="D575" t="str">
        <f>"49"</f>
        <v>49</v>
      </c>
      <c r="E575" t="str">
        <f>""</f>
        <v/>
      </c>
    </row>
    <row r="576" spans="1:5" x14ac:dyDescent="0.35">
      <c r="A576" t="str">
        <f>"MUHAMMAD HILMI BIN RAHIM"</f>
        <v>MUHAMMAD HILMI BIN RAHIM</v>
      </c>
      <c r="B576" t="str">
        <f>"020113020525"</f>
        <v>020113020525</v>
      </c>
      <c r="C576" t="str">
        <f t="shared" si="8"/>
        <v>WTP</v>
      </c>
      <c r="D576" t="str">
        <f>"41"</f>
        <v>41</v>
      </c>
      <c r="E576" t="str">
        <f>""</f>
        <v/>
      </c>
    </row>
    <row r="577" spans="1:5" x14ac:dyDescent="0.35">
      <c r="A577" t="str">
        <f>"MUHAMMAD IBRAHIM BIN KAMAL MUSTHAFFA"</f>
        <v>MUHAMMAD IBRAHIM BIN KAMAL MUSTHAFFA</v>
      </c>
      <c r="B577" t="str">
        <f>"021002102119"</f>
        <v>021002102119</v>
      </c>
      <c r="C577" t="str">
        <f t="shared" si="8"/>
        <v>WTP</v>
      </c>
      <c r="D577" t="str">
        <f>"-1"</f>
        <v>-1</v>
      </c>
      <c r="E577" t="str">
        <f>"3"</f>
        <v>3</v>
      </c>
    </row>
    <row r="578" spans="1:5" x14ac:dyDescent="0.35">
      <c r="A578" t="str">
        <f>"MUHAMMAD IFWAT BIN KHALID"</f>
        <v>MUHAMMAD IFWAT BIN KHALID</v>
      </c>
      <c r="B578" t="str">
        <f>"020524080039"</f>
        <v>020524080039</v>
      </c>
      <c r="C578" t="str">
        <f t="shared" ref="C578:C641" si="9">"WTP"</f>
        <v>WTP</v>
      </c>
      <c r="D578" t="str">
        <f>"57"</f>
        <v>57</v>
      </c>
      <c r="E578" t="str">
        <f>""</f>
        <v/>
      </c>
    </row>
    <row r="579" spans="1:5" x14ac:dyDescent="0.35">
      <c r="A579" t="str">
        <f>"MUHAMMAD IKMA RIZAL BIN DERAMAN"</f>
        <v>MUHAMMAD IKMA RIZAL BIN DERAMAN</v>
      </c>
      <c r="B579" t="str">
        <f>"021220060025"</f>
        <v>021220060025</v>
      </c>
      <c r="C579" t="str">
        <f t="shared" si="9"/>
        <v>WTP</v>
      </c>
      <c r="D579" t="str">
        <f>"-1"</f>
        <v>-1</v>
      </c>
      <c r="E579" t="str">
        <f>"3"</f>
        <v>3</v>
      </c>
    </row>
    <row r="580" spans="1:5" x14ac:dyDescent="0.35">
      <c r="A580" t="str">
        <f>"MUHAMMAD IKMAL ALIF BIN MOHD HARIFÂ "</f>
        <v>MUHAMMAD IKMAL ALIF BIN MOHD HARIFÂ </v>
      </c>
      <c r="B580" t="str">
        <f>"021116080181"</f>
        <v>021116080181</v>
      </c>
      <c r="C580" t="str">
        <f t="shared" si="9"/>
        <v>WTP</v>
      </c>
      <c r="D580" t="str">
        <f>"56"</f>
        <v>56</v>
      </c>
      <c r="E580" t="str">
        <f>""</f>
        <v/>
      </c>
    </row>
    <row r="581" spans="1:5" x14ac:dyDescent="0.35">
      <c r="A581" t="str">
        <f>"MUHAMMAD IKMAL BIN SUBHA"</f>
        <v>MUHAMMAD IKMAL BIN SUBHA</v>
      </c>
      <c r="B581" t="str">
        <f>"020204060725"</f>
        <v>020204060725</v>
      </c>
      <c r="C581" t="str">
        <f t="shared" si="9"/>
        <v>WTP</v>
      </c>
      <c r="D581" t="str">
        <f>"03"</f>
        <v>03</v>
      </c>
      <c r="E581" t="str">
        <f>""</f>
        <v/>
      </c>
    </row>
    <row r="582" spans="1:5" x14ac:dyDescent="0.35">
      <c r="A582" t="str">
        <f>"MUHAMMAD ILHAN BIN ROSSAINUL FAHMY"</f>
        <v>MUHAMMAD ILHAN BIN ROSSAINUL FAHMY</v>
      </c>
      <c r="B582" t="str">
        <f>"020822050313"</f>
        <v>020822050313</v>
      </c>
      <c r="C582" t="str">
        <f t="shared" si="9"/>
        <v>WTP</v>
      </c>
      <c r="D582" t="str">
        <f>"41"</f>
        <v>41</v>
      </c>
      <c r="E582" t="str">
        <f>""</f>
        <v/>
      </c>
    </row>
    <row r="583" spans="1:5" x14ac:dyDescent="0.35">
      <c r="A583" t="str">
        <f>"MUHAMMAD ILYASA' BIN ABD WAHAB"</f>
        <v>MUHAMMAD ILYASA' BIN ABD WAHAB</v>
      </c>
      <c r="B583" t="str">
        <f>"020221020127"</f>
        <v>020221020127</v>
      </c>
      <c r="C583" t="str">
        <f t="shared" si="9"/>
        <v>WTP</v>
      </c>
      <c r="D583" t="str">
        <f>"22"</f>
        <v>22</v>
      </c>
      <c r="E583" t="str">
        <f>""</f>
        <v/>
      </c>
    </row>
    <row r="584" spans="1:5" x14ac:dyDescent="0.35">
      <c r="A584" t="str">
        <f>"MUHAMMAD IMAN IHSAN BIN HUSSAIN"</f>
        <v>MUHAMMAD IMAN IHSAN BIN HUSSAIN</v>
      </c>
      <c r="B584" t="str">
        <f>"020420130011"</f>
        <v>020420130011</v>
      </c>
      <c r="C584" t="str">
        <f t="shared" si="9"/>
        <v>WTP</v>
      </c>
      <c r="D584" t="str">
        <f>"40"</f>
        <v>40</v>
      </c>
      <c r="E584" t="str">
        <f>""</f>
        <v/>
      </c>
    </row>
    <row r="585" spans="1:5" x14ac:dyDescent="0.35">
      <c r="A585" t="str">
        <f>"MUHAMMAD IMRAN AULIA BIN MUHAMAD FALILLAH"</f>
        <v>MUHAMMAD IMRAN AULIA BIN MUHAMAD FALILLAH</v>
      </c>
      <c r="B585" t="str">
        <f>"020503140303"</f>
        <v>020503140303</v>
      </c>
      <c r="C585" t="str">
        <f t="shared" si="9"/>
        <v>WTP</v>
      </c>
      <c r="D585" t="str">
        <f>"-1"</f>
        <v>-1</v>
      </c>
      <c r="E585" t="str">
        <f>"3"</f>
        <v>3</v>
      </c>
    </row>
    <row r="586" spans="1:5" x14ac:dyDescent="0.35">
      <c r="A586" t="str">
        <f>"MUHAMMAD IMRAN HADI BIN MOHD ZULKIFLI"</f>
        <v>MUHAMMAD IMRAN HADI BIN MOHD ZULKIFLI</v>
      </c>
      <c r="B586" t="str">
        <f>"021118110401"</f>
        <v>021118110401</v>
      </c>
      <c r="C586" t="str">
        <f t="shared" si="9"/>
        <v>WTP</v>
      </c>
      <c r="D586" t="str">
        <f>"49"</f>
        <v>49</v>
      </c>
      <c r="E586" t="str">
        <f>""</f>
        <v/>
      </c>
    </row>
    <row r="587" spans="1:5" x14ac:dyDescent="0.35">
      <c r="A587" t="str">
        <f>"MUHAMMAD IQBAL BIN NOORDIN"</f>
        <v>MUHAMMAD IQBAL BIN NOORDIN</v>
      </c>
      <c r="B587" t="str">
        <f>"021027060357"</f>
        <v>021027060357</v>
      </c>
      <c r="C587" t="str">
        <f t="shared" si="9"/>
        <v>WTP</v>
      </c>
      <c r="D587" t="str">
        <f>"68"</f>
        <v>68</v>
      </c>
      <c r="E587" t="str">
        <f>""</f>
        <v/>
      </c>
    </row>
    <row r="588" spans="1:5" x14ac:dyDescent="0.35">
      <c r="A588" t="str">
        <f>"MUHAMMAD IQBAL IRSHADUDDIN BIN MOHD FARID"</f>
        <v>MUHAMMAD IQBAL IRSHADUDDIN BIN MOHD FARID</v>
      </c>
      <c r="B588" t="str">
        <f>"020729011395"</f>
        <v>020729011395</v>
      </c>
      <c r="C588" t="str">
        <f t="shared" si="9"/>
        <v>WTP</v>
      </c>
      <c r="D588" t="str">
        <f>"10"</f>
        <v>10</v>
      </c>
      <c r="E588" t="str">
        <f>""</f>
        <v/>
      </c>
    </row>
    <row r="589" spans="1:5" x14ac:dyDescent="0.35">
      <c r="A589" t="str">
        <f>"MUHAMMAD IQWAN BIN HASRI"</f>
        <v>MUHAMMAD IQWAN BIN HASRI</v>
      </c>
      <c r="B589" t="str">
        <f>"020624100121"</f>
        <v>020624100121</v>
      </c>
      <c r="C589" t="str">
        <f t="shared" si="9"/>
        <v>WTP</v>
      </c>
      <c r="D589" t="str">
        <f>"40"</f>
        <v>40</v>
      </c>
      <c r="E589" t="str">
        <f>""</f>
        <v/>
      </c>
    </row>
    <row r="590" spans="1:5" x14ac:dyDescent="0.35">
      <c r="A590" t="str">
        <f>"MUHAMMAD IRFAN BIN AMRAN"</f>
        <v>MUHAMMAD IRFAN BIN AMRAN</v>
      </c>
      <c r="B590" t="str">
        <f>"020902080141"</f>
        <v>020902080141</v>
      </c>
      <c r="C590" t="str">
        <f t="shared" si="9"/>
        <v>WTP</v>
      </c>
      <c r="D590" t="str">
        <f>"56"</f>
        <v>56</v>
      </c>
      <c r="E590" t="str">
        <f>""</f>
        <v/>
      </c>
    </row>
    <row r="591" spans="1:5" x14ac:dyDescent="0.35">
      <c r="A591" t="str">
        <f>"MUHAMMAD IRFAN BIN ZULKEFLI"</f>
        <v>MUHAMMAD IRFAN BIN ZULKEFLI</v>
      </c>
      <c r="B591" t="str">
        <f>"021023021297"</f>
        <v>021023021297</v>
      </c>
      <c r="C591" t="str">
        <f t="shared" si="9"/>
        <v>WTP</v>
      </c>
      <c r="D591" t="str">
        <f>"33"</f>
        <v>33</v>
      </c>
      <c r="E591" t="str">
        <f>""</f>
        <v/>
      </c>
    </row>
    <row r="592" spans="1:5" x14ac:dyDescent="0.35">
      <c r="A592" t="str">
        <f>"MUHAMMAD IRFAN HANIF BIN JAMALUDDIN"</f>
        <v>MUHAMMAD IRFAN HANIF BIN JAMALUDDIN</v>
      </c>
      <c r="B592" t="str">
        <f>"021224090045"</f>
        <v>021224090045</v>
      </c>
      <c r="C592" t="str">
        <f t="shared" si="9"/>
        <v>WTP</v>
      </c>
      <c r="D592" t="str">
        <f>"55"</f>
        <v>55</v>
      </c>
      <c r="E592" t="str">
        <f>""</f>
        <v/>
      </c>
    </row>
    <row r="593" spans="1:5" x14ac:dyDescent="0.35">
      <c r="A593" t="str">
        <f>"MUHAMMAD IRFAN HAZIQ BIN NOR AFINDI"</f>
        <v>MUHAMMAD IRFAN HAZIQ BIN NOR AFINDI</v>
      </c>
      <c r="B593" t="str">
        <f>"021212060121"</f>
        <v>021212060121</v>
      </c>
      <c r="C593" t="str">
        <f t="shared" si="9"/>
        <v>WTP</v>
      </c>
      <c r="D593" t="str">
        <f>"66"</f>
        <v>66</v>
      </c>
      <c r="E593" t="str">
        <f>""</f>
        <v/>
      </c>
    </row>
    <row r="594" spans="1:5" x14ac:dyDescent="0.35">
      <c r="A594" t="str">
        <f>"MUHAMMAD ISA BIN ZURAIDI"</f>
        <v>MUHAMMAD ISA BIN ZURAIDI</v>
      </c>
      <c r="B594" t="str">
        <f>"020321140193"</f>
        <v>020321140193</v>
      </c>
      <c r="C594" t="str">
        <f t="shared" si="9"/>
        <v>WTP</v>
      </c>
      <c r="D594" t="str">
        <f>"37"</f>
        <v>37</v>
      </c>
      <c r="E594" t="str">
        <f>""</f>
        <v/>
      </c>
    </row>
    <row r="595" spans="1:5" x14ac:dyDescent="0.35">
      <c r="A595" t="str">
        <f>"MUHAMMAD ISKANDAR IMAN BIN SAIDIN"</f>
        <v>MUHAMMAD ISKANDAR IMAN BIN SAIDIN</v>
      </c>
      <c r="B595" t="str">
        <f>"020925020379"</f>
        <v>020925020379</v>
      </c>
      <c r="C595" t="str">
        <f t="shared" si="9"/>
        <v>WTP</v>
      </c>
      <c r="D595" t="str">
        <f>"45"</f>
        <v>45</v>
      </c>
      <c r="E595" t="str">
        <f>""</f>
        <v/>
      </c>
    </row>
    <row r="596" spans="1:5" x14ac:dyDescent="0.35">
      <c r="A596" t="str">
        <f>"MUHAMMAD ISYRAF BIN SYAHRIL"</f>
        <v>MUHAMMAD ISYRAF BIN SYAHRIL</v>
      </c>
      <c r="B596" t="str">
        <f>"020330050261"</f>
        <v>020330050261</v>
      </c>
      <c r="C596" t="str">
        <f t="shared" si="9"/>
        <v>WTP</v>
      </c>
      <c r="D596" t="str">
        <f>"48"</f>
        <v>48</v>
      </c>
      <c r="E596" t="str">
        <f>""</f>
        <v/>
      </c>
    </row>
    <row r="597" spans="1:5" x14ac:dyDescent="0.35">
      <c r="A597" t="str">
        <f>"MUHAMMAD IZHAM HAQIMI BIN ZAINI"</f>
        <v>MUHAMMAD IZHAM HAQIMI BIN ZAINI</v>
      </c>
      <c r="B597" t="str">
        <f>"020710101139"</f>
        <v>020710101139</v>
      </c>
      <c r="C597" t="str">
        <f t="shared" si="9"/>
        <v>WTP</v>
      </c>
      <c r="D597" t="str">
        <f>"56"</f>
        <v>56</v>
      </c>
      <c r="E597" t="str">
        <f>""</f>
        <v/>
      </c>
    </row>
    <row r="598" spans="1:5" x14ac:dyDescent="0.35">
      <c r="A598" t="str">
        <f>"MUHAMMAD IZUDDIN HAKIM BIN PAZIR "</f>
        <v xml:space="preserve">MUHAMMAD IZUDDIN HAKIM BIN PAZIR </v>
      </c>
      <c r="B598" t="str">
        <f>"020612011869"</f>
        <v>020612011869</v>
      </c>
      <c r="C598" t="str">
        <f t="shared" si="9"/>
        <v>WTP</v>
      </c>
      <c r="D598" t="str">
        <f>"31"</f>
        <v>31</v>
      </c>
      <c r="E598" t="str">
        <f>""</f>
        <v/>
      </c>
    </row>
    <row r="599" spans="1:5" x14ac:dyDescent="0.35">
      <c r="A599" t="str">
        <f>"MUHAMMAD IZZ FARHAN BIN MOHD AZUAR"</f>
        <v>MUHAMMAD IZZ FARHAN BIN MOHD AZUAR</v>
      </c>
      <c r="B599" t="str">
        <f>"021227140159"</f>
        <v>021227140159</v>
      </c>
      <c r="C599" t="str">
        <f t="shared" si="9"/>
        <v>WTP</v>
      </c>
      <c r="D599" t="str">
        <f>"31"</f>
        <v>31</v>
      </c>
      <c r="E599" t="str">
        <f>""</f>
        <v/>
      </c>
    </row>
    <row r="600" spans="1:5" x14ac:dyDescent="0.35">
      <c r="A600" t="str">
        <f>"MUHAMMAD IZZAT BIN ISMAILÂ "</f>
        <v>MUHAMMAD IZZAT BIN ISMAILÂ </v>
      </c>
      <c r="B600" t="str">
        <f>"020407101099"</f>
        <v>020407101099</v>
      </c>
      <c r="C600" t="str">
        <f t="shared" si="9"/>
        <v>WTP</v>
      </c>
      <c r="D600" t="str">
        <f>"40"</f>
        <v>40</v>
      </c>
      <c r="E600" t="str">
        <f>""</f>
        <v/>
      </c>
    </row>
    <row r="601" spans="1:5" x14ac:dyDescent="0.35">
      <c r="A601" t="str">
        <f>"MUHAMMAD IZZAT BIN ZAHARI"</f>
        <v>MUHAMMAD IZZAT BIN ZAHARI</v>
      </c>
      <c r="B601" t="str">
        <f>"020513030319"</f>
        <v>020513030319</v>
      </c>
      <c r="C601" t="str">
        <f t="shared" si="9"/>
        <v>WTP</v>
      </c>
      <c r="D601" t="str">
        <f>"33"</f>
        <v>33</v>
      </c>
      <c r="E601" t="str">
        <f>""</f>
        <v/>
      </c>
    </row>
    <row r="602" spans="1:5" x14ac:dyDescent="0.35">
      <c r="A602" t="str">
        <f>"MUHAMMAD IZZAT DANIAL BIN MOHD AZLAN"</f>
        <v>MUHAMMAD IZZAT DANIAL BIN MOHD AZLAN</v>
      </c>
      <c r="B602" t="str">
        <f>"020717050119"</f>
        <v>020717050119</v>
      </c>
      <c r="C602" t="str">
        <f t="shared" si="9"/>
        <v>WTP</v>
      </c>
      <c r="D602" t="str">
        <f>"23"</f>
        <v>23</v>
      </c>
      <c r="E602" t="str">
        <f>""</f>
        <v/>
      </c>
    </row>
    <row r="603" spans="1:5" x14ac:dyDescent="0.35">
      <c r="A603" t="str">
        <f>"MUHAMMAD IZZAT HAIQAL NASRIHIZAM"</f>
        <v>MUHAMMAD IZZAT HAIQAL NASRIHIZAM</v>
      </c>
      <c r="B603" t="str">
        <f>"020118131777"</f>
        <v>020118131777</v>
      </c>
      <c r="C603" t="str">
        <f t="shared" si="9"/>
        <v>WTP</v>
      </c>
      <c r="D603" t="str">
        <f>"48"</f>
        <v>48</v>
      </c>
      <c r="E603" t="str">
        <f>""</f>
        <v/>
      </c>
    </row>
    <row r="604" spans="1:5" x14ac:dyDescent="0.35">
      <c r="A604" t="str">
        <f>"MUHAMMAD IZZUDDIN BIN SHAMSUAMRI"</f>
        <v>MUHAMMAD IZZUDDIN BIN SHAMSUAMRI</v>
      </c>
      <c r="B604" t="str">
        <f>"021001031187"</f>
        <v>021001031187</v>
      </c>
      <c r="C604" t="str">
        <f t="shared" si="9"/>
        <v>WTP</v>
      </c>
      <c r="D604" t="str">
        <f>"34"</f>
        <v>34</v>
      </c>
      <c r="E604" t="str">
        <f>""</f>
        <v/>
      </c>
    </row>
    <row r="605" spans="1:5" x14ac:dyDescent="0.35">
      <c r="A605" t="str">
        <f>"MUHAMMAD KHAIRUL FAIS BIN MOHD ARIFFIN "</f>
        <v xml:space="preserve">MUHAMMAD KHAIRUL FAIS BIN MOHD ARIFFIN </v>
      </c>
      <c r="B605" t="str">
        <f>"020428060169"</f>
        <v>020428060169</v>
      </c>
      <c r="C605" t="str">
        <f t="shared" si="9"/>
        <v>WTP</v>
      </c>
      <c r="D605" t="str">
        <f>"51"</f>
        <v>51</v>
      </c>
      <c r="E605" t="str">
        <f>""</f>
        <v/>
      </c>
    </row>
    <row r="606" spans="1:5" x14ac:dyDescent="0.35">
      <c r="A606" t="str">
        <f>"MUHAMMAD KHAIRUL NIZAM BIN ABD LATIF"</f>
        <v>MUHAMMAD KHAIRUL NIZAM BIN ABD LATIF</v>
      </c>
      <c r="B606" t="str">
        <f>"020217010663"</f>
        <v>020217010663</v>
      </c>
      <c r="C606" t="str">
        <f t="shared" si="9"/>
        <v>WTP</v>
      </c>
      <c r="D606" t="str">
        <f>"55"</f>
        <v>55</v>
      </c>
      <c r="E606" t="str">
        <f>""</f>
        <v/>
      </c>
    </row>
    <row r="607" spans="1:5" x14ac:dyDescent="0.35">
      <c r="A607" t="str">
        <f>"MUHAMMAD KHALID SAIFULLAH BIN MD AMIN"</f>
        <v>MUHAMMAD KHALID SAIFULLAH BIN MD AMIN</v>
      </c>
      <c r="B607" t="str">
        <f>"020918080525"</f>
        <v>020918080525</v>
      </c>
      <c r="C607" t="str">
        <f t="shared" si="9"/>
        <v>WTP</v>
      </c>
      <c r="D607" t="str">
        <f>"52"</f>
        <v>52</v>
      </c>
      <c r="E607" t="str">
        <f>""</f>
        <v/>
      </c>
    </row>
    <row r="608" spans="1:5" x14ac:dyDescent="0.35">
      <c r="A608" t="str">
        <f>"MUHAMMAD KHAZIEN BIN HAIRUDIN"</f>
        <v>MUHAMMAD KHAZIEN BIN HAIRUDIN</v>
      </c>
      <c r="B608" t="str">
        <f>"020128120289"</f>
        <v>020128120289</v>
      </c>
      <c r="C608" t="str">
        <f t="shared" si="9"/>
        <v>WTP</v>
      </c>
      <c r="D608" t="str">
        <f>"33"</f>
        <v>33</v>
      </c>
      <c r="E608" t="str">
        <f>""</f>
        <v/>
      </c>
    </row>
    <row r="609" spans="1:5" x14ac:dyDescent="0.35">
      <c r="A609" t="str">
        <f>"MUHAMMAD LUQMAN AMIR BIN ZAIDIN"</f>
        <v>MUHAMMAD LUQMAN AMIR BIN ZAIDIN</v>
      </c>
      <c r="B609" t="str">
        <f>"021127010525"</f>
        <v>021127010525</v>
      </c>
      <c r="C609" t="str">
        <f t="shared" si="9"/>
        <v>WTP</v>
      </c>
      <c r="D609" t="str">
        <f>"66"</f>
        <v>66</v>
      </c>
      <c r="E609" t="str">
        <f>""</f>
        <v/>
      </c>
    </row>
    <row r="610" spans="1:5" x14ac:dyDescent="0.35">
      <c r="A610" t="str">
        <f>"MUHAMMAD MAHARIE BIN MALED RADUWAN"</f>
        <v>MUHAMMAD MAHARIE BIN MALED RADUWAN</v>
      </c>
      <c r="B610" t="str">
        <f>"021119031115"</f>
        <v>021119031115</v>
      </c>
      <c r="C610" t="str">
        <f t="shared" si="9"/>
        <v>WTP</v>
      </c>
      <c r="D610" t="str">
        <f>"55"</f>
        <v>55</v>
      </c>
      <c r="E610" t="str">
        <f>""</f>
        <v/>
      </c>
    </row>
    <row r="611" spans="1:5" x14ac:dyDescent="0.35">
      <c r="A611" t="str">
        <f>"MUHAMMAD MOKHZANI BIN MOHAMAD MOKHTAR"</f>
        <v>MUHAMMAD MOKHZANI BIN MOHAMAD MOKHTAR</v>
      </c>
      <c r="B611" t="str">
        <f>"021214090025"</f>
        <v>021214090025</v>
      </c>
      <c r="C611" t="str">
        <f t="shared" si="9"/>
        <v>WTP</v>
      </c>
      <c r="D611" t="str">
        <f>"49"</f>
        <v>49</v>
      </c>
      <c r="E611" t="str">
        <f>""</f>
        <v/>
      </c>
    </row>
    <row r="612" spans="1:5" x14ac:dyDescent="0.35">
      <c r="A612" t="str">
        <f>"MUHAMMAD MUSTAQIM BIN MOHD TAHIR"</f>
        <v>MUHAMMAD MUSTAQIM BIN MOHD TAHIR</v>
      </c>
      <c r="B612" t="str">
        <f>"020623101229"</f>
        <v>020623101229</v>
      </c>
      <c r="C612" t="str">
        <f t="shared" si="9"/>
        <v>WTP</v>
      </c>
      <c r="D612" t="str">
        <f>"54"</f>
        <v>54</v>
      </c>
      <c r="E612" t="str">
        <f>""</f>
        <v/>
      </c>
    </row>
    <row r="613" spans="1:5" x14ac:dyDescent="0.35">
      <c r="A613" t="str">
        <f>"MUHAMMAD MUSTAQIM BIN SHAHRUL AZNI"</f>
        <v>MUHAMMAD MUSTAQIM BIN SHAHRUL AZNI</v>
      </c>
      <c r="B613" t="str">
        <f>"020104020857"</f>
        <v>020104020857</v>
      </c>
      <c r="C613" t="str">
        <f t="shared" si="9"/>
        <v>WTP</v>
      </c>
      <c r="D613" t="str">
        <f>"49"</f>
        <v>49</v>
      </c>
      <c r="E613" t="str">
        <f>""</f>
        <v/>
      </c>
    </row>
    <row r="614" spans="1:5" x14ac:dyDescent="0.35">
      <c r="A614" t="str">
        <f>"MUHAMMAD NAJIB BIN ABDUL RAZAK"</f>
        <v>MUHAMMAD NAJIB BIN ABDUL RAZAK</v>
      </c>
      <c r="B614" t="str">
        <f>"020102080071"</f>
        <v>020102080071</v>
      </c>
      <c r="C614" t="str">
        <f t="shared" si="9"/>
        <v>WTP</v>
      </c>
      <c r="D614" t="str">
        <f>"39"</f>
        <v>39</v>
      </c>
      <c r="E614" t="str">
        <f>""</f>
        <v/>
      </c>
    </row>
    <row r="615" spans="1:5" x14ac:dyDescent="0.35">
      <c r="A615" t="str">
        <f>"MUHAMMAD NAQIB QUSYAIRI BIN ROSKAMA"</f>
        <v>MUHAMMAD NAQIB QUSYAIRI BIN ROSKAMA</v>
      </c>
      <c r="B615" t="str">
        <f>"021031060085"</f>
        <v>021031060085</v>
      </c>
      <c r="C615" t="str">
        <f t="shared" si="9"/>
        <v>WTP</v>
      </c>
      <c r="D615" t="str">
        <f>"37"</f>
        <v>37</v>
      </c>
      <c r="E615" t="str">
        <f>""</f>
        <v/>
      </c>
    </row>
    <row r="616" spans="1:5" x14ac:dyDescent="0.35">
      <c r="A616" t="str">
        <f>"MUHAMMAD NAUFAL BIN CHE NORDIN"</f>
        <v>MUHAMMAD NAUFAL BIN CHE NORDIN</v>
      </c>
      <c r="B616" t="str">
        <f>"020329021041"</f>
        <v>020329021041</v>
      </c>
      <c r="C616" t="str">
        <f t="shared" si="9"/>
        <v>WTP</v>
      </c>
      <c r="D616" t="str">
        <f>"40"</f>
        <v>40</v>
      </c>
      <c r="E616" t="str">
        <f>""</f>
        <v/>
      </c>
    </row>
    <row r="617" spans="1:5" x14ac:dyDescent="0.35">
      <c r="A617" t="str">
        <f>"MUHAMMAD NAUFAL BIN SHAMSUL"</f>
        <v>MUHAMMAD NAUFAL BIN SHAMSUL</v>
      </c>
      <c r="B617" t="str">
        <f>"020926040507"</f>
        <v>020926040507</v>
      </c>
      <c r="C617" t="str">
        <f t="shared" si="9"/>
        <v>WTP</v>
      </c>
      <c r="D617" t="str">
        <f>"46"</f>
        <v>46</v>
      </c>
      <c r="E617" t="str">
        <f>""</f>
        <v/>
      </c>
    </row>
    <row r="618" spans="1:5" x14ac:dyDescent="0.35">
      <c r="A618" t="str">
        <f>"MUHAMMAD NAZMI BIN YAAKOB"</f>
        <v>MUHAMMAD NAZMI BIN YAAKOB</v>
      </c>
      <c r="B618" t="str">
        <f>"021026011887"</f>
        <v>021026011887</v>
      </c>
      <c r="C618" t="str">
        <f t="shared" si="9"/>
        <v>WTP</v>
      </c>
      <c r="D618" t="str">
        <f>"33"</f>
        <v>33</v>
      </c>
      <c r="E618" t="str">
        <f>""</f>
        <v/>
      </c>
    </row>
    <row r="619" spans="1:5" x14ac:dyDescent="0.35">
      <c r="A619" t="str">
        <f>"MUHAMMAD NAZRAN RAIMI BIN MOHD NAZAR"</f>
        <v>MUHAMMAD NAZRAN RAIMI BIN MOHD NAZAR</v>
      </c>
      <c r="B619" t="str">
        <f>"020910050137"</f>
        <v>020910050137</v>
      </c>
      <c r="C619" t="str">
        <f t="shared" si="9"/>
        <v>WTP</v>
      </c>
      <c r="D619" t="str">
        <f>"44"</f>
        <v>44</v>
      </c>
      <c r="E619" t="str">
        <f>""</f>
        <v/>
      </c>
    </row>
    <row r="620" spans="1:5" x14ac:dyDescent="0.35">
      <c r="A620" t="str">
        <f>"MUHAMMAD NIZHAMULLAH BIN MOHD SANI"</f>
        <v>MUHAMMAD NIZHAMULLAH BIN MOHD SANI</v>
      </c>
      <c r="B620" t="str">
        <f>"021014120349"</f>
        <v>021014120349</v>
      </c>
      <c r="C620" t="str">
        <f t="shared" si="9"/>
        <v>WTP</v>
      </c>
      <c r="D620" t="str">
        <f>"30"</f>
        <v>30</v>
      </c>
      <c r="E620" t="str">
        <f>""</f>
        <v/>
      </c>
    </row>
    <row r="621" spans="1:5" x14ac:dyDescent="0.35">
      <c r="A621" t="str">
        <f>"MUHAMMAD NOOR BIN HAMID"</f>
        <v>MUHAMMAD NOOR BIN HAMID</v>
      </c>
      <c r="B621" t="str">
        <f>"020609090105"</f>
        <v>020609090105</v>
      </c>
      <c r="C621" t="str">
        <f t="shared" si="9"/>
        <v>WTP</v>
      </c>
      <c r="D621" t="str">
        <f>"17"</f>
        <v>17</v>
      </c>
      <c r="E621" t="str">
        <f>""</f>
        <v/>
      </c>
    </row>
    <row r="622" spans="1:5" x14ac:dyDescent="0.35">
      <c r="A622" t="str">
        <f>"MUHAMMAD NOR HAFIZI BIN RIZHA"</f>
        <v>MUHAMMAD NOR HAFIZI BIN RIZHA</v>
      </c>
      <c r="B622" t="str">
        <f>"020324140375"</f>
        <v>020324140375</v>
      </c>
      <c r="C622" t="str">
        <f t="shared" si="9"/>
        <v>WTP</v>
      </c>
      <c r="D622" t="str">
        <f>"63"</f>
        <v>63</v>
      </c>
      <c r="E622" t="str">
        <f>""</f>
        <v/>
      </c>
    </row>
    <row r="623" spans="1:5" x14ac:dyDescent="0.35">
      <c r="A623" t="str">
        <f>"MUHAMMAD NOR IRFAN BIN ZAKARIA"</f>
        <v>MUHAMMAD NOR IRFAN BIN ZAKARIA</v>
      </c>
      <c r="B623" t="str">
        <f>"020804060403"</f>
        <v>020804060403</v>
      </c>
      <c r="C623" t="str">
        <f t="shared" si="9"/>
        <v>WTP</v>
      </c>
      <c r="D623" t="str">
        <f>"-1"</f>
        <v>-1</v>
      </c>
      <c r="E623" t="str">
        <f>"3"</f>
        <v>3</v>
      </c>
    </row>
    <row r="624" spans="1:5" x14ac:dyDescent="0.35">
      <c r="A624" t="str">
        <f>"MUHAMMAD NORAMIRUL MUKMININ BIN MOHD MAZELI"</f>
        <v>MUHAMMAD NORAMIRUL MUKMININ BIN MOHD MAZELI</v>
      </c>
      <c r="B624" t="str">
        <f>"020728060291"</f>
        <v>020728060291</v>
      </c>
      <c r="C624" t="str">
        <f t="shared" si="9"/>
        <v>WTP</v>
      </c>
      <c r="D624" t="str">
        <f>"23"</f>
        <v>23</v>
      </c>
      <c r="E624" t="str">
        <f>""</f>
        <v/>
      </c>
    </row>
    <row r="625" spans="1:5" x14ac:dyDescent="0.35">
      <c r="A625" t="str">
        <f>"MUHAMMAD NORHAFIZUDDIN BIN NORAZIZI"</f>
        <v>MUHAMMAD NORHAFIZUDDIN BIN NORAZIZI</v>
      </c>
      <c r="B625" t="str">
        <f>"021025050657"</f>
        <v>021025050657</v>
      </c>
      <c r="C625" t="str">
        <f t="shared" si="9"/>
        <v>WTP</v>
      </c>
      <c r="D625" t="str">
        <f>"32"</f>
        <v>32</v>
      </c>
      <c r="E625" t="str">
        <f>""</f>
        <v/>
      </c>
    </row>
    <row r="626" spans="1:5" x14ac:dyDescent="0.35">
      <c r="A626" t="str">
        <f>"MUHAMMAD NORIDHAM BIN KEFLY"</f>
        <v>MUHAMMAD NORIDHAM BIN KEFLY</v>
      </c>
      <c r="B626" t="str">
        <f>"020506110679"</f>
        <v>020506110679</v>
      </c>
      <c r="C626" t="str">
        <f t="shared" si="9"/>
        <v>WTP</v>
      </c>
      <c r="D626" t="str">
        <f>"48"</f>
        <v>48</v>
      </c>
      <c r="E626" t="str">
        <f>""</f>
        <v/>
      </c>
    </row>
    <row r="627" spans="1:5" x14ac:dyDescent="0.35">
      <c r="A627" t="str">
        <f>"MUHAMMAD NUR AKMAL BIN MOHAMAD ZABRI"</f>
        <v>MUHAMMAD NUR AKMAL BIN MOHAMAD ZABRI</v>
      </c>
      <c r="B627" t="str">
        <f>"020505140083"</f>
        <v>020505140083</v>
      </c>
      <c r="C627" t="str">
        <f t="shared" si="9"/>
        <v>WTP</v>
      </c>
      <c r="D627" t="str">
        <f>"45"</f>
        <v>45</v>
      </c>
      <c r="E627" t="str">
        <f>""</f>
        <v/>
      </c>
    </row>
    <row r="628" spans="1:5" x14ac:dyDescent="0.35">
      <c r="A628" t="str">
        <f>"MUHAMMAD NUR ALIF AIDIL BIN AZLAND"</f>
        <v>MUHAMMAD NUR ALIF AIDIL BIN AZLAND</v>
      </c>
      <c r="B628" t="str">
        <f>"021224060591"</f>
        <v>021224060591</v>
      </c>
      <c r="C628" t="str">
        <f t="shared" si="9"/>
        <v>WTP</v>
      </c>
      <c r="D628" t="str">
        <f>"24"</f>
        <v>24</v>
      </c>
      <c r="E628" t="str">
        <f>""</f>
        <v/>
      </c>
    </row>
    <row r="629" spans="1:5" x14ac:dyDescent="0.35">
      <c r="A629" t="str">
        <f>"MUHAMMAD NUR FAIQ BIN NORISHAM"</f>
        <v>MUHAMMAD NUR FAIQ BIN NORISHAM</v>
      </c>
      <c r="B629" t="str">
        <f>"020821100251"</f>
        <v>020821100251</v>
      </c>
      <c r="C629" t="str">
        <f t="shared" si="9"/>
        <v>WTP</v>
      </c>
      <c r="D629" t="str">
        <f>"52"</f>
        <v>52</v>
      </c>
      <c r="E629" t="str">
        <f>""</f>
        <v/>
      </c>
    </row>
    <row r="630" spans="1:5" x14ac:dyDescent="0.35">
      <c r="A630" t="str">
        <f>"MUHAMMAD NUR IMAN BIN ABDULLAH"</f>
        <v>MUHAMMAD NUR IMAN BIN ABDULLAH</v>
      </c>
      <c r="B630" t="str">
        <f>"020616110581"</f>
        <v>020616110581</v>
      </c>
      <c r="C630" t="str">
        <f t="shared" si="9"/>
        <v>WTP</v>
      </c>
      <c r="D630" t="str">
        <f>"12"</f>
        <v>12</v>
      </c>
      <c r="E630" t="str">
        <f>""</f>
        <v/>
      </c>
    </row>
    <row r="631" spans="1:5" x14ac:dyDescent="0.35">
      <c r="A631" t="str">
        <f>"MUHAMMAD NUR SYAIDINA BIN MALEK"</f>
        <v>MUHAMMAD NUR SYAIDINA BIN MALEK</v>
      </c>
      <c r="B631" t="str">
        <f>"021005010527"</f>
        <v>021005010527</v>
      </c>
      <c r="C631" t="str">
        <f t="shared" si="9"/>
        <v>WTP</v>
      </c>
      <c r="D631" t="str">
        <f>"67"</f>
        <v>67</v>
      </c>
      <c r="E631" t="str">
        <f>""</f>
        <v/>
      </c>
    </row>
    <row r="632" spans="1:5" x14ac:dyDescent="0.35">
      <c r="A632" t="str">
        <f>"MUHAMMAD NURAIMAN BIN AZMAN"</f>
        <v>MUHAMMAD NURAIMAN BIN AZMAN</v>
      </c>
      <c r="B632" t="str">
        <f>"021027060031"</f>
        <v>021027060031</v>
      </c>
      <c r="C632" t="str">
        <f t="shared" si="9"/>
        <v>WTP</v>
      </c>
      <c r="D632" t="str">
        <f>"06"</f>
        <v>06</v>
      </c>
      <c r="E632" t="str">
        <f>""</f>
        <v/>
      </c>
    </row>
    <row r="633" spans="1:5" x14ac:dyDescent="0.35">
      <c r="A633" t="str">
        <f>"MUHAMMAD NURHAIKAL"</f>
        <v>MUHAMMAD NURHAIKAL</v>
      </c>
      <c r="B633" t="str">
        <f>"021209011441"</f>
        <v>021209011441</v>
      </c>
      <c r="C633" t="str">
        <f t="shared" si="9"/>
        <v>WTP</v>
      </c>
      <c r="D633" t="str">
        <f>"65"</f>
        <v>65</v>
      </c>
      <c r="E633" t="str">
        <f>""</f>
        <v/>
      </c>
    </row>
    <row r="634" spans="1:5" x14ac:dyDescent="0.35">
      <c r="A634" t="str">
        <f>"MUHAMMAD OMAR NAQIB BIN MOHD AZWAN"</f>
        <v>MUHAMMAD OMAR NAQIB BIN MOHD AZWAN</v>
      </c>
      <c r="B634" t="str">
        <f>"020507101571"</f>
        <v>020507101571</v>
      </c>
      <c r="C634" t="str">
        <f t="shared" si="9"/>
        <v>WTP</v>
      </c>
      <c r="D634" t="str">
        <f>"58"</f>
        <v>58</v>
      </c>
      <c r="E634" t="str">
        <f>""</f>
        <v/>
      </c>
    </row>
    <row r="635" spans="1:5" x14ac:dyDescent="0.35">
      <c r="A635" t="str">
        <f>"MUHAMMAD PUTERA HAKIMI BIN MOHD SALLEHUDIN"</f>
        <v>MUHAMMAD PUTERA HAKIMI BIN MOHD SALLEHUDIN</v>
      </c>
      <c r="B635" t="str">
        <f>"021025020191"</f>
        <v>021025020191</v>
      </c>
      <c r="C635" t="str">
        <f t="shared" si="9"/>
        <v>WTP</v>
      </c>
      <c r="D635" t="str">
        <f>"36"</f>
        <v>36</v>
      </c>
      <c r="E635" t="str">
        <f>""</f>
        <v/>
      </c>
    </row>
    <row r="636" spans="1:5" x14ac:dyDescent="0.35">
      <c r="A636" t="str">
        <f>"MUHAMMAD QAYYUM BIN ZULKARNAIN"</f>
        <v>MUHAMMAD QAYYUM BIN ZULKARNAIN</v>
      </c>
      <c r="B636" t="str">
        <f>"020920101903"</f>
        <v>020920101903</v>
      </c>
      <c r="C636" t="str">
        <f t="shared" si="9"/>
        <v>WTP</v>
      </c>
      <c r="D636" t="str">
        <f>"51"</f>
        <v>51</v>
      </c>
      <c r="E636" t="str">
        <f>""</f>
        <v/>
      </c>
    </row>
    <row r="637" spans="1:5" x14ac:dyDescent="0.35">
      <c r="A637" t="str">
        <f>"MUHAMMAD QHAIRILL BIN NORAZALAN"</f>
        <v>MUHAMMAD QHAIRILL BIN NORAZALAN</v>
      </c>
      <c r="B637" t="str">
        <f>"021106050149"</f>
        <v>021106050149</v>
      </c>
      <c r="C637" t="str">
        <f t="shared" si="9"/>
        <v>WTP</v>
      </c>
      <c r="D637" t="str">
        <f>"31"</f>
        <v>31</v>
      </c>
      <c r="E637" t="str">
        <f>""</f>
        <v/>
      </c>
    </row>
    <row r="638" spans="1:5" x14ac:dyDescent="0.35">
      <c r="A638" t="str">
        <f>"MUHAMMAD QHAIRULL BIN NORAZALAN"</f>
        <v>MUHAMMAD QHAIRULL BIN NORAZALAN</v>
      </c>
      <c r="B638" t="str">
        <f>"021106050093"</f>
        <v>021106050093</v>
      </c>
      <c r="C638" t="str">
        <f t="shared" si="9"/>
        <v>WTP</v>
      </c>
      <c r="D638" t="str">
        <f>"33"</f>
        <v>33</v>
      </c>
      <c r="E638" t="str">
        <f>""</f>
        <v/>
      </c>
    </row>
    <row r="639" spans="1:5" x14ac:dyDescent="0.35">
      <c r="A639" t="str">
        <f>"MUHAMMAD RABBANI AKMAL BIN ZAFAR"</f>
        <v>MUHAMMAD RABBANI AKMAL BIN ZAFAR</v>
      </c>
      <c r="B639" t="str">
        <f>"021120060781"</f>
        <v>021120060781</v>
      </c>
      <c r="C639" t="str">
        <f t="shared" si="9"/>
        <v>WTP</v>
      </c>
      <c r="D639" t="str">
        <f>"39"</f>
        <v>39</v>
      </c>
      <c r="E639" t="str">
        <f>""</f>
        <v/>
      </c>
    </row>
    <row r="640" spans="1:5" x14ac:dyDescent="0.35">
      <c r="A640" t="str">
        <f>"MUHAMMAD RAF AIDIL AZWAN BIN  ABD RAFFAR"</f>
        <v>MUHAMMAD RAF AIDIL AZWAN BIN  ABD RAFFAR</v>
      </c>
      <c r="B640" t="str">
        <f>"021209080199"</f>
        <v>021209080199</v>
      </c>
      <c r="C640" t="str">
        <f t="shared" si="9"/>
        <v>WTP</v>
      </c>
      <c r="D640" t="str">
        <f>"24"</f>
        <v>24</v>
      </c>
      <c r="E640" t="str">
        <f>""</f>
        <v/>
      </c>
    </row>
    <row r="641" spans="1:5" x14ac:dyDescent="0.35">
      <c r="A641" t="str">
        <f>"MUHAMMAD RAFIQ IMAN BIN AZMI"</f>
        <v>MUHAMMAD RAFIQ IMAN BIN AZMI</v>
      </c>
      <c r="B641" t="str">
        <f>"021103040375"</f>
        <v>021103040375</v>
      </c>
      <c r="C641" t="str">
        <f t="shared" si="9"/>
        <v>WTP</v>
      </c>
      <c r="D641" t="str">
        <f>"27"</f>
        <v>27</v>
      </c>
      <c r="E641" t="str">
        <f>""</f>
        <v/>
      </c>
    </row>
    <row r="642" spans="1:5" x14ac:dyDescent="0.35">
      <c r="A642" t="str">
        <f>"MUHAMMAD RAHMAT BIN MOHD NOR"</f>
        <v>MUHAMMAD RAHMAT BIN MOHD NOR</v>
      </c>
      <c r="B642" t="str">
        <f>"020723070589"</f>
        <v>020723070589</v>
      </c>
      <c r="C642" t="str">
        <f t="shared" ref="C642:C705" si="10">"WTP"</f>
        <v>WTP</v>
      </c>
      <c r="D642" t="str">
        <f>"49"</f>
        <v>49</v>
      </c>
      <c r="E642" t="str">
        <f>""</f>
        <v/>
      </c>
    </row>
    <row r="643" spans="1:5" x14ac:dyDescent="0.35">
      <c r="A643" t="str">
        <f>"MUHAMMAD RAHMAT BIN MUHAMAD KHIRDER"</f>
        <v>MUHAMMAD RAHMAT BIN MUHAMAD KHIRDER</v>
      </c>
      <c r="B643" t="str">
        <f>"021130080209"</f>
        <v>021130080209</v>
      </c>
      <c r="C643" t="str">
        <f t="shared" si="10"/>
        <v>WTP</v>
      </c>
      <c r="D643" t="str">
        <f>"54"</f>
        <v>54</v>
      </c>
      <c r="E643" t="str">
        <f>""</f>
        <v/>
      </c>
    </row>
    <row r="644" spans="1:5" x14ac:dyDescent="0.35">
      <c r="A644" t="str">
        <f>"MUHAMMAD RASUL HAKIMI BIN MOHAMAD KHIR"</f>
        <v>MUHAMMAD RASUL HAKIMI BIN MOHAMAD KHIR</v>
      </c>
      <c r="B644" t="str">
        <f>"020716040103"</f>
        <v>020716040103</v>
      </c>
      <c r="C644" t="str">
        <f t="shared" si="10"/>
        <v>WTP</v>
      </c>
      <c r="D644" t="str">
        <f>"36"</f>
        <v>36</v>
      </c>
      <c r="E644" t="str">
        <f>""</f>
        <v/>
      </c>
    </row>
    <row r="645" spans="1:5" x14ac:dyDescent="0.35">
      <c r="A645" t="str">
        <f>"MUHAMMAD RAZIF HAKIMI BIN ROSLAN"</f>
        <v>MUHAMMAD RAZIF HAKIMI BIN ROSLAN</v>
      </c>
      <c r="B645" t="str">
        <f>"021103040121"</f>
        <v>021103040121</v>
      </c>
      <c r="C645" t="str">
        <f t="shared" si="10"/>
        <v>WTP</v>
      </c>
      <c r="D645" t="str">
        <f>"36"</f>
        <v>36</v>
      </c>
      <c r="E645" t="str">
        <f>""</f>
        <v/>
      </c>
    </row>
    <row r="646" spans="1:5" x14ac:dyDescent="0.35">
      <c r="A646" t="str">
        <f>"MUHAMMAD RAZIQ LUQMAN BIN BADLI"</f>
        <v>MUHAMMAD RAZIQ LUQMAN BIN BADLI</v>
      </c>
      <c r="B646" t="str">
        <f>"020822140327"</f>
        <v>020822140327</v>
      </c>
      <c r="C646" t="str">
        <f t="shared" si="10"/>
        <v>WTP</v>
      </c>
      <c r="D646" t="str">
        <f>"50"</f>
        <v>50</v>
      </c>
      <c r="E646" t="str">
        <f>""</f>
        <v/>
      </c>
    </row>
    <row r="647" spans="1:5" x14ac:dyDescent="0.35">
      <c r="A647" t="str">
        <f>"MUHAMMAD RAZIS BIN RASIWAN "</f>
        <v xml:space="preserve">MUHAMMAD RAZIS BIN RASIWAN </v>
      </c>
      <c r="B647" t="str">
        <f>"020926011247"</f>
        <v>020926011247</v>
      </c>
      <c r="C647" t="str">
        <f t="shared" si="10"/>
        <v>WTP</v>
      </c>
      <c r="D647" t="str">
        <f>"49"</f>
        <v>49</v>
      </c>
      <c r="E647" t="str">
        <f>""</f>
        <v/>
      </c>
    </row>
    <row r="648" spans="1:5" x14ac:dyDescent="0.35">
      <c r="A648" t="str">
        <f>"MUHAMMAD RIDHWAN BIN ZULKEFLI"</f>
        <v>MUHAMMAD RIDHWAN BIN ZULKEFLI</v>
      </c>
      <c r="B648" t="str">
        <f>"020831040141"</f>
        <v>020831040141</v>
      </c>
      <c r="C648" t="str">
        <f t="shared" si="10"/>
        <v>WTP</v>
      </c>
      <c r="D648" t="str">
        <f>"46"</f>
        <v>46</v>
      </c>
      <c r="E648" t="str">
        <f>""</f>
        <v/>
      </c>
    </row>
    <row r="649" spans="1:5" x14ac:dyDescent="0.35">
      <c r="A649" t="str">
        <f>"MUHAMMAD RIDHWAN HAKIM BIN ROMAY HARDY"</f>
        <v>MUHAMMAD RIDHWAN HAKIM BIN ROMAY HARDY</v>
      </c>
      <c r="B649" t="str">
        <f>"020108110235"</f>
        <v>020108110235</v>
      </c>
      <c r="C649" t="str">
        <f t="shared" si="10"/>
        <v>WTP</v>
      </c>
      <c r="D649" t="str">
        <f>"37"</f>
        <v>37</v>
      </c>
      <c r="E649" t="str">
        <f>""</f>
        <v/>
      </c>
    </row>
    <row r="650" spans="1:5" x14ac:dyDescent="0.35">
      <c r="A650" t="str">
        <f>"MUHAMMAD RISWAN BIN ADAM "</f>
        <v xml:space="preserve">MUHAMMAD RISWAN BIN ADAM </v>
      </c>
      <c r="B650" t="str">
        <f>"020414121485"</f>
        <v>020414121485</v>
      </c>
      <c r="C650" t="str">
        <f t="shared" si="10"/>
        <v>WTP</v>
      </c>
      <c r="D650" t="str">
        <f>"40"</f>
        <v>40</v>
      </c>
      <c r="E650" t="str">
        <f>""</f>
        <v/>
      </c>
    </row>
    <row r="651" spans="1:5" x14ac:dyDescent="0.35">
      <c r="A651" t="str">
        <f>"MUHAMMAD RIZQAN BIN ZULKIFLY"</f>
        <v>MUHAMMAD RIZQAN BIN ZULKIFLY</v>
      </c>
      <c r="B651" t="str">
        <f>"020127140659"</f>
        <v>020127140659</v>
      </c>
      <c r="C651" t="str">
        <f t="shared" si="10"/>
        <v>WTP</v>
      </c>
      <c r="D651" t="str">
        <f>"60"</f>
        <v>60</v>
      </c>
      <c r="E651" t="str">
        <f>""</f>
        <v/>
      </c>
    </row>
    <row r="652" spans="1:5" x14ac:dyDescent="0.35">
      <c r="A652" t="str">
        <f>"MUHAMMAD ROHIM ZAPRI"</f>
        <v>MUHAMMAD ROHIM ZAPRI</v>
      </c>
      <c r="B652" t="str">
        <f>"020207011427"</f>
        <v>020207011427</v>
      </c>
      <c r="C652" t="str">
        <f t="shared" si="10"/>
        <v>WTP</v>
      </c>
      <c r="D652" t="str">
        <f>"59"</f>
        <v>59</v>
      </c>
      <c r="E652" t="str">
        <f>""</f>
        <v/>
      </c>
    </row>
    <row r="653" spans="1:5" x14ac:dyDescent="0.35">
      <c r="A653" t="str">
        <f>"MUHAMMAD ROSDENI ROSSY BIN MOHAMMAD ROZLEEN"</f>
        <v>MUHAMMAD ROSDENI ROSSY BIN MOHAMMAD ROZLEEN</v>
      </c>
      <c r="B653" t="str">
        <f>"020628110159"</f>
        <v>020628110159</v>
      </c>
      <c r="C653" t="str">
        <f t="shared" si="10"/>
        <v>WTP</v>
      </c>
      <c r="D653" t="str">
        <f>"33"</f>
        <v>33</v>
      </c>
      <c r="E653" t="str">
        <f>""</f>
        <v/>
      </c>
    </row>
    <row r="654" spans="1:5" x14ac:dyDescent="0.35">
      <c r="A654" t="str">
        <f>"MUHAMMAD SAIFUL NIZAM BIN SAIFUDDIN"</f>
        <v>MUHAMMAD SAIFUL NIZAM BIN SAIFUDDIN</v>
      </c>
      <c r="B654" t="str">
        <f>"021116030707"</f>
        <v>021116030707</v>
      </c>
      <c r="C654" t="str">
        <f t="shared" si="10"/>
        <v>WTP</v>
      </c>
      <c r="D654" t="str">
        <f>"66"</f>
        <v>66</v>
      </c>
      <c r="E654" t="str">
        <f>""</f>
        <v/>
      </c>
    </row>
    <row r="655" spans="1:5" x14ac:dyDescent="0.35">
      <c r="A655" t="str">
        <f>"MUHAMMAD SAIFULLAH BIN ABDULLAH"</f>
        <v>MUHAMMAD SAIFULLAH BIN ABDULLAH</v>
      </c>
      <c r="B655" t="str">
        <f>"020213080533"</f>
        <v>020213080533</v>
      </c>
      <c r="C655" t="str">
        <f t="shared" si="10"/>
        <v>WTP</v>
      </c>
      <c r="D655" t="str">
        <f>"49"</f>
        <v>49</v>
      </c>
      <c r="E655" t="str">
        <f>""</f>
        <v/>
      </c>
    </row>
    <row r="656" spans="1:5" x14ac:dyDescent="0.35">
      <c r="A656" t="str">
        <f>"MUHAMMAD SHA IRMAN BIN MOHD NOOR"</f>
        <v>MUHAMMAD SHA IRMAN BIN MOHD NOOR</v>
      </c>
      <c r="B656" t="str">
        <f>"020215040391"</f>
        <v>020215040391</v>
      </c>
      <c r="C656" t="str">
        <f t="shared" si="10"/>
        <v>WTP</v>
      </c>
      <c r="D656" t="str">
        <f>"52"</f>
        <v>52</v>
      </c>
      <c r="E656" t="str">
        <f>""</f>
        <v/>
      </c>
    </row>
    <row r="657" spans="1:5" x14ac:dyDescent="0.35">
      <c r="A657" t="str">
        <f>"MUHAMMAD SHAFIQ AIMAN BIN MOHD FAIZAL"</f>
        <v>MUHAMMAD SHAFIQ AIMAN BIN MOHD FAIZAL</v>
      </c>
      <c r="B657" t="str">
        <f>"020604110031"</f>
        <v>020604110031</v>
      </c>
      <c r="C657" t="str">
        <f t="shared" si="10"/>
        <v>WTP</v>
      </c>
      <c r="D657" t="str">
        <f>"-1"</f>
        <v>-1</v>
      </c>
      <c r="E657" t="str">
        <f>"3"</f>
        <v>3</v>
      </c>
    </row>
    <row r="658" spans="1:5" x14ac:dyDescent="0.35">
      <c r="A658" t="str">
        <f>"MUHAMMAD SHAFIQ SHAKER BIN MOHAMMAD SHAKER"</f>
        <v>MUHAMMAD SHAFIQ SHAKER BIN MOHAMMAD SHAKER</v>
      </c>
      <c r="B658" t="str">
        <f>"021220020541"</f>
        <v>021220020541</v>
      </c>
      <c r="C658" t="str">
        <f t="shared" si="10"/>
        <v>WTP</v>
      </c>
      <c r="D658" t="str">
        <f>"30"</f>
        <v>30</v>
      </c>
      <c r="E658" t="str">
        <f>""</f>
        <v/>
      </c>
    </row>
    <row r="659" spans="1:5" x14ac:dyDescent="0.35">
      <c r="A659" t="str">
        <f>"MUHAMMAD SHAHIROL AZMI BIN SHAFII"</f>
        <v>MUHAMMAD SHAHIROL AZMI BIN SHAFII</v>
      </c>
      <c r="B659" t="str">
        <f>"020422030823"</f>
        <v>020422030823</v>
      </c>
      <c r="C659" t="str">
        <f t="shared" si="10"/>
        <v>WTP</v>
      </c>
      <c r="D659" t="str">
        <f>"46"</f>
        <v>46</v>
      </c>
      <c r="E659" t="str">
        <f>""</f>
        <v/>
      </c>
    </row>
    <row r="660" spans="1:5" x14ac:dyDescent="0.35">
      <c r="A660" t="str">
        <f>"MUHAMMAD SHAHRIL IZWAN BIN MUHAMAD AZAHARI"</f>
        <v>MUHAMMAD SHAHRIL IZWAN BIN MUHAMAD AZAHARI</v>
      </c>
      <c r="B660" t="str">
        <f>"021030080041"</f>
        <v>021030080041</v>
      </c>
      <c r="C660" t="str">
        <f t="shared" si="10"/>
        <v>WTP</v>
      </c>
      <c r="D660" t="str">
        <f>"60"</f>
        <v>60</v>
      </c>
      <c r="E660" t="str">
        <f>""</f>
        <v/>
      </c>
    </row>
    <row r="661" spans="1:5" x14ac:dyDescent="0.35">
      <c r="A661" t="str">
        <f>"MUHAMMAD SHAWAL ZULFIQAR BIN ABDULLAH"</f>
        <v>MUHAMMAD SHAWAL ZULFIQAR BIN ABDULLAH</v>
      </c>
      <c r="B661" t="str">
        <f>"021210060689"</f>
        <v>021210060689</v>
      </c>
      <c r="C661" t="str">
        <f t="shared" si="10"/>
        <v>WTP</v>
      </c>
      <c r="D661" t="str">
        <f>"26"</f>
        <v>26</v>
      </c>
      <c r="E661" t="str">
        <f>""</f>
        <v/>
      </c>
    </row>
    <row r="662" spans="1:5" x14ac:dyDescent="0.35">
      <c r="A662" t="str">
        <f>"MUHAMMAD SOFI SYAZWAN BIN MOHAMAD SOFIYUDDIN"</f>
        <v>MUHAMMAD SOFI SYAZWAN BIN MOHAMAD SOFIYUDDIN</v>
      </c>
      <c r="B662" t="str">
        <f>"021211020099"</f>
        <v>021211020099</v>
      </c>
      <c r="C662" t="str">
        <f t="shared" si="10"/>
        <v>WTP</v>
      </c>
      <c r="D662" t="str">
        <f>"39"</f>
        <v>39</v>
      </c>
      <c r="E662" t="str">
        <f>""</f>
        <v/>
      </c>
    </row>
    <row r="663" spans="1:5" x14ac:dyDescent="0.35">
      <c r="A663" t="str">
        <f>"MUHAMMAD SOLAHUDDIN BIN MUHAMED NAZRI"</f>
        <v>MUHAMMAD SOLAHUDDIN BIN MUHAMED NAZRI</v>
      </c>
      <c r="B663" t="str">
        <f>"020226030113"</f>
        <v>020226030113</v>
      </c>
      <c r="C663" t="str">
        <f t="shared" si="10"/>
        <v>WTP</v>
      </c>
      <c r="D663" t="str">
        <f>"18"</f>
        <v>18</v>
      </c>
      <c r="E663" t="str">
        <f>""</f>
        <v/>
      </c>
    </row>
    <row r="664" spans="1:5" x14ac:dyDescent="0.35">
      <c r="A664" t="str">
        <f>"MUHAMMAD SUFI BIN MOHAMAD SHIHAB"</f>
        <v>MUHAMMAD SUFI BIN MOHAMAD SHIHAB</v>
      </c>
      <c r="B664" t="str">
        <f>"020518100195"</f>
        <v>020518100195</v>
      </c>
      <c r="C664" t="str">
        <f t="shared" si="10"/>
        <v>WTP</v>
      </c>
      <c r="D664" t="str">
        <f>"72"</f>
        <v>72</v>
      </c>
      <c r="E664" t="str">
        <f>""</f>
        <v/>
      </c>
    </row>
    <row r="665" spans="1:5" x14ac:dyDescent="0.35">
      <c r="A665" t="str">
        <f>"MUHAMMAD SUHAIKAL BIN MOHAMAD"</f>
        <v>MUHAMMAD SUHAIKAL BIN MOHAMAD</v>
      </c>
      <c r="B665" t="str">
        <f>"020826110627"</f>
        <v>020826110627</v>
      </c>
      <c r="C665" t="str">
        <f t="shared" si="10"/>
        <v>WTP</v>
      </c>
      <c r="D665" t="str">
        <f>"36"</f>
        <v>36</v>
      </c>
      <c r="E665" t="str">
        <f>""</f>
        <v/>
      </c>
    </row>
    <row r="666" spans="1:5" x14ac:dyDescent="0.35">
      <c r="A666" t="str">
        <f>"MUHAMMAD SUPRI ALIFF BIN ISMAIL"</f>
        <v>MUHAMMAD SUPRI ALIFF BIN ISMAIL</v>
      </c>
      <c r="B666" t="str">
        <f>"020319060629"</f>
        <v>020319060629</v>
      </c>
      <c r="C666" t="str">
        <f t="shared" si="10"/>
        <v>WTP</v>
      </c>
      <c r="D666" t="str">
        <f>"30"</f>
        <v>30</v>
      </c>
      <c r="E666" t="str">
        <f>""</f>
        <v/>
      </c>
    </row>
    <row r="667" spans="1:5" x14ac:dyDescent="0.35">
      <c r="A667" t="str">
        <f>"MUHAMMAD SYABIL DANIEL BIN ROSLEE"</f>
        <v>MUHAMMAD SYABIL DANIEL BIN ROSLEE</v>
      </c>
      <c r="B667" t="str">
        <f>"020930020357"</f>
        <v>020930020357</v>
      </c>
      <c r="C667" t="str">
        <f t="shared" si="10"/>
        <v>WTP</v>
      </c>
      <c r="D667" t="str">
        <f>"31"</f>
        <v>31</v>
      </c>
      <c r="E667" t="str">
        <f>""</f>
        <v/>
      </c>
    </row>
    <row r="668" spans="1:5" x14ac:dyDescent="0.35">
      <c r="A668" t="str">
        <f>"MUHAMMAD SYAFI BIN SUHARDI"</f>
        <v>MUHAMMAD SYAFI BIN SUHARDI</v>
      </c>
      <c r="B668" t="str">
        <f>"021221020789"</f>
        <v>021221020789</v>
      </c>
      <c r="C668" t="str">
        <f t="shared" si="10"/>
        <v>WTP</v>
      </c>
      <c r="D668" t="str">
        <f>"20"</f>
        <v>20</v>
      </c>
      <c r="E668" t="str">
        <f>""</f>
        <v/>
      </c>
    </row>
    <row r="669" spans="1:5" x14ac:dyDescent="0.35">
      <c r="A669" t="str">
        <f>"MUHAMMAD SYAFIEQ FIRDAUS BIN YA'AYOB"</f>
        <v>MUHAMMAD SYAFIEQ FIRDAUS BIN YA'AYOB</v>
      </c>
      <c r="B669" t="str">
        <f>"020801012019"</f>
        <v>020801012019</v>
      </c>
      <c r="C669" t="str">
        <f t="shared" si="10"/>
        <v>WTP</v>
      </c>
      <c r="D669" t="str">
        <f>"43"</f>
        <v>43</v>
      </c>
      <c r="E669" t="str">
        <f>""</f>
        <v/>
      </c>
    </row>
    <row r="670" spans="1:5" x14ac:dyDescent="0.35">
      <c r="A670" t="str">
        <f>"MUHAMMAD SYAFIQ BIN AMRAN"</f>
        <v>MUHAMMAD SYAFIQ BIN AMRAN</v>
      </c>
      <c r="B670" t="str">
        <f>"020403040233"</f>
        <v>020403040233</v>
      </c>
      <c r="C670" t="str">
        <f t="shared" si="10"/>
        <v>WTP</v>
      </c>
      <c r="D670" t="str">
        <f>"11"</f>
        <v>11</v>
      </c>
      <c r="E670" t="str">
        <f>""</f>
        <v/>
      </c>
    </row>
    <row r="671" spans="1:5" x14ac:dyDescent="0.35">
      <c r="A671" t="str">
        <f>"MUHAMMAD SYAFIZUL IZZAT BIN ARIFFIN"</f>
        <v>MUHAMMAD SYAFIZUL IZZAT BIN ARIFFIN</v>
      </c>
      <c r="B671" t="str">
        <f>"020609011737"</f>
        <v>020609011737</v>
      </c>
      <c r="C671" t="str">
        <f t="shared" si="10"/>
        <v>WTP</v>
      </c>
      <c r="D671" t="str">
        <f>"59"</f>
        <v>59</v>
      </c>
      <c r="E671" t="str">
        <f>""</f>
        <v/>
      </c>
    </row>
    <row r="672" spans="1:5" x14ac:dyDescent="0.35">
      <c r="A672" t="str">
        <f>"MUHAMMAD SYAHIRAN BIN SULAIMAN"</f>
        <v>MUHAMMAD SYAHIRAN BIN SULAIMAN</v>
      </c>
      <c r="B672" t="str">
        <f>"020205110085"</f>
        <v>020205110085</v>
      </c>
      <c r="C672" t="str">
        <f t="shared" si="10"/>
        <v>WTP</v>
      </c>
      <c r="D672" t="str">
        <f>"53"</f>
        <v>53</v>
      </c>
      <c r="E672" t="str">
        <f>""</f>
        <v/>
      </c>
    </row>
    <row r="673" spans="1:5" x14ac:dyDescent="0.35">
      <c r="A673" t="str">
        <f>"MUHAMMAD SYAHMI FIRDAUS BIN SHAMSURI"</f>
        <v>MUHAMMAD SYAHMI FIRDAUS BIN SHAMSURI</v>
      </c>
      <c r="B673" t="str">
        <f>"020801100713"</f>
        <v>020801100713</v>
      </c>
      <c r="C673" t="str">
        <f t="shared" si="10"/>
        <v>WTP</v>
      </c>
      <c r="D673" t="str">
        <f>"50"</f>
        <v>50</v>
      </c>
      <c r="E673" t="str">
        <f>""</f>
        <v/>
      </c>
    </row>
    <row r="674" spans="1:5" x14ac:dyDescent="0.35">
      <c r="A674" t="str">
        <f>"MUHAMMAD SYAHMI IQBAL BIN MOHD ISMAIL"</f>
        <v>MUHAMMAD SYAHMI IQBAL BIN MOHD ISMAIL</v>
      </c>
      <c r="B674" t="str">
        <f>"021018020433"</f>
        <v>021018020433</v>
      </c>
      <c r="C674" t="str">
        <f t="shared" si="10"/>
        <v>WTP</v>
      </c>
      <c r="D674" t="str">
        <f>"49"</f>
        <v>49</v>
      </c>
      <c r="E674" t="str">
        <f>""</f>
        <v/>
      </c>
    </row>
    <row r="675" spans="1:5" x14ac:dyDescent="0.35">
      <c r="A675" t="str">
        <f>"MUHAMMAD SYAHMIRUL BIN MOHD SAFRI"</f>
        <v>MUHAMMAD SYAHMIRUL BIN MOHD SAFRI</v>
      </c>
      <c r="B675" t="str">
        <f>"020319010381"</f>
        <v>020319010381</v>
      </c>
      <c r="C675" t="str">
        <f t="shared" si="10"/>
        <v>WTP</v>
      </c>
      <c r="D675" t="str">
        <f>"61"</f>
        <v>61</v>
      </c>
      <c r="E675" t="str">
        <f>""</f>
        <v/>
      </c>
    </row>
    <row r="676" spans="1:5" x14ac:dyDescent="0.35">
      <c r="A676" t="str">
        <f>"MUHAMMAD SYAHTHAQIF BIN MD ZAN"</f>
        <v>MUHAMMAD SYAHTHAQIF BIN MD ZAN</v>
      </c>
      <c r="B676" t="str">
        <f>"020226040135"</f>
        <v>020226040135</v>
      </c>
      <c r="C676" t="str">
        <f t="shared" si="10"/>
        <v>WTP</v>
      </c>
      <c r="D676" t="str">
        <f>"37"</f>
        <v>37</v>
      </c>
      <c r="E676" t="str">
        <f>""</f>
        <v/>
      </c>
    </row>
    <row r="677" spans="1:5" x14ac:dyDescent="0.35">
      <c r="A677" t="str">
        <f>"MUHAMMAD SYAMEER AIZAT BIN AB AZIZ @ MOHD AZAHAR"</f>
        <v>MUHAMMAD SYAMEER AIZAT BIN AB AZIZ @ MOHD AZAHAR</v>
      </c>
      <c r="B677" t="str">
        <f>"021207060119"</f>
        <v>021207060119</v>
      </c>
      <c r="C677" t="str">
        <f t="shared" si="10"/>
        <v>WTP</v>
      </c>
      <c r="D677" t="str">
        <f>"15"</f>
        <v>15</v>
      </c>
      <c r="E677" t="str">
        <f>""</f>
        <v/>
      </c>
    </row>
    <row r="678" spans="1:5" x14ac:dyDescent="0.35">
      <c r="A678" t="str">
        <f>"MUHAMMAD SYAMIL BIN AHMAD PARIDZ"</f>
        <v>MUHAMMAD SYAMIL BIN AHMAD PARIDZ</v>
      </c>
      <c r="B678" t="str">
        <f>"020411101235"</f>
        <v>020411101235</v>
      </c>
      <c r="C678" t="str">
        <f t="shared" si="10"/>
        <v>WTP</v>
      </c>
      <c r="D678" t="str">
        <f>"55"</f>
        <v>55</v>
      </c>
      <c r="E678" t="str">
        <f>""</f>
        <v/>
      </c>
    </row>
    <row r="679" spans="1:5" x14ac:dyDescent="0.35">
      <c r="A679" t="str">
        <f>"MUHAMMAD SYAMIM HARIZ BIN MUSTAFA KAMAL"</f>
        <v>MUHAMMAD SYAMIM HARIZ BIN MUSTAFA KAMAL</v>
      </c>
      <c r="B679" t="str">
        <f>"021015070347"</f>
        <v>021015070347</v>
      </c>
      <c r="C679" t="str">
        <f t="shared" si="10"/>
        <v>WTP</v>
      </c>
      <c r="D679" t="str">
        <f>"73"</f>
        <v>73</v>
      </c>
      <c r="E679" t="str">
        <f>""</f>
        <v/>
      </c>
    </row>
    <row r="680" spans="1:5" x14ac:dyDescent="0.35">
      <c r="A680" t="str">
        <f>"MUHAMMAD SYARIL BIN RUZMAN"</f>
        <v>MUHAMMAD SYARIL BIN RUZMAN</v>
      </c>
      <c r="B680" t="str">
        <f>"020812100057"</f>
        <v>020812100057</v>
      </c>
      <c r="C680" t="str">
        <f t="shared" si="10"/>
        <v>WTP</v>
      </c>
      <c r="D680" t="str">
        <f>"61"</f>
        <v>61</v>
      </c>
      <c r="E680" t="str">
        <f>""</f>
        <v/>
      </c>
    </row>
    <row r="681" spans="1:5" x14ac:dyDescent="0.35">
      <c r="A681" t="str">
        <f>"MUHAMMAD SYAZWAN BIN BAKRI"</f>
        <v>MUHAMMAD SYAZWAN BIN BAKRI</v>
      </c>
      <c r="B681" t="str">
        <f>"020930141079"</f>
        <v>020930141079</v>
      </c>
      <c r="C681" t="str">
        <f t="shared" si="10"/>
        <v>WTP</v>
      </c>
      <c r="D681" t="str">
        <f>"32"</f>
        <v>32</v>
      </c>
      <c r="E681" t="str">
        <f>""</f>
        <v/>
      </c>
    </row>
    <row r="682" spans="1:5" x14ac:dyDescent="0.35">
      <c r="A682" t="str">
        <f>"MUHAMMAD SYAZWAN BIN KAMARUDIN"</f>
        <v>MUHAMMAD SYAZWAN BIN KAMARUDIN</v>
      </c>
      <c r="B682" t="str">
        <f>"020108060389"</f>
        <v>020108060389</v>
      </c>
      <c r="C682" t="str">
        <f t="shared" si="10"/>
        <v>WTP</v>
      </c>
      <c r="D682" t="str">
        <f>"36"</f>
        <v>36</v>
      </c>
      <c r="E682" t="str">
        <f>""</f>
        <v/>
      </c>
    </row>
    <row r="683" spans="1:5" x14ac:dyDescent="0.35">
      <c r="A683" t="str">
        <f>"MUHAMMAD SYAZWAN HAKIM BIN MAHAMAD"</f>
        <v>MUHAMMAD SYAZWAN HAKIM BIN MAHAMAD</v>
      </c>
      <c r="B683" t="str">
        <f>"021204060551"</f>
        <v>021204060551</v>
      </c>
      <c r="C683" t="str">
        <f t="shared" si="10"/>
        <v>WTP</v>
      </c>
      <c r="D683" t="str">
        <f>"19"</f>
        <v>19</v>
      </c>
      <c r="E683" t="str">
        <f>""</f>
        <v/>
      </c>
    </row>
    <row r="684" spans="1:5" x14ac:dyDescent="0.35">
      <c r="A684" t="str">
        <f>"MUHAMMAD SYAZWAN LIM BIN MOHD MUSTAQIM LIM"</f>
        <v>MUHAMMAD SYAZWAN LIM BIN MOHD MUSTAQIM LIM</v>
      </c>
      <c r="B684" t="str">
        <f>"021021140305"</f>
        <v>021021140305</v>
      </c>
      <c r="C684" t="str">
        <f t="shared" si="10"/>
        <v>WTP</v>
      </c>
      <c r="D684" t="str">
        <f>"44"</f>
        <v>44</v>
      </c>
      <c r="E684" t="str">
        <f>""</f>
        <v/>
      </c>
    </row>
    <row r="685" spans="1:5" x14ac:dyDescent="0.35">
      <c r="A685" t="str">
        <f>"MUHAMMAD SYUKRI BIN MOHD SHAD"</f>
        <v>MUHAMMAD SYUKRI BIN MOHD SHAD</v>
      </c>
      <c r="B685" t="str">
        <f>"020626040169"</f>
        <v>020626040169</v>
      </c>
      <c r="C685" t="str">
        <f t="shared" si="10"/>
        <v>WTP</v>
      </c>
      <c r="D685" t="str">
        <f>"52"</f>
        <v>52</v>
      </c>
      <c r="E685" t="str">
        <f>""</f>
        <v/>
      </c>
    </row>
    <row r="686" spans="1:5" x14ac:dyDescent="0.35">
      <c r="A686" t="str">
        <f>"MUHAMMAD SYUKRI MOHAMAD"</f>
        <v>MUHAMMAD SYUKRI MOHAMAD</v>
      </c>
      <c r="B686" t="str">
        <f>"020921040145"</f>
        <v>020921040145</v>
      </c>
      <c r="C686" t="str">
        <f t="shared" si="10"/>
        <v>WTP</v>
      </c>
      <c r="D686" t="str">
        <f>"40"</f>
        <v>40</v>
      </c>
      <c r="E686" t="str">
        <f>""</f>
        <v/>
      </c>
    </row>
    <row r="687" spans="1:5" x14ac:dyDescent="0.35">
      <c r="A687" t="str">
        <f>"MUHAMMAD SYUKUR BIN SUMAN"</f>
        <v>MUHAMMAD SYUKUR BIN SUMAN</v>
      </c>
      <c r="B687" t="str">
        <f>"021111120201"</f>
        <v>021111120201</v>
      </c>
      <c r="C687" t="str">
        <f t="shared" si="10"/>
        <v>WTP</v>
      </c>
      <c r="D687" t="str">
        <f>"47"</f>
        <v>47</v>
      </c>
      <c r="E687" t="str">
        <f>""</f>
        <v/>
      </c>
    </row>
    <row r="688" spans="1:5" x14ac:dyDescent="0.35">
      <c r="A688" t="str">
        <f>"MUHAMMAD YASSIR BIN RAMZI"</f>
        <v>MUHAMMAD YASSIR BIN RAMZI</v>
      </c>
      <c r="B688" t="str">
        <f>"020409110319"</f>
        <v>020409110319</v>
      </c>
      <c r="C688" t="str">
        <f t="shared" si="10"/>
        <v>WTP</v>
      </c>
      <c r="D688" t="str">
        <f>"40"</f>
        <v>40</v>
      </c>
      <c r="E688" t="str">
        <f>""</f>
        <v/>
      </c>
    </row>
    <row r="689" spans="1:5" x14ac:dyDescent="0.35">
      <c r="A689" t="str">
        <f>"MUHAMMAD ZAFRAN BIN JOHARI"</f>
        <v>MUHAMMAD ZAFRAN BIN JOHARI</v>
      </c>
      <c r="B689" t="str">
        <f>"021025080979"</f>
        <v>021025080979</v>
      </c>
      <c r="C689" t="str">
        <f t="shared" si="10"/>
        <v>WTP</v>
      </c>
      <c r="D689" t="str">
        <f>"35"</f>
        <v>35</v>
      </c>
      <c r="E689" t="str">
        <f>""</f>
        <v/>
      </c>
    </row>
    <row r="690" spans="1:5" x14ac:dyDescent="0.35">
      <c r="A690" t="str">
        <f>"MUHAMMAD ZAIRUL ADNIN BIN RUSLI"</f>
        <v>MUHAMMAD ZAIRUL ADNIN BIN RUSLI</v>
      </c>
      <c r="B690" t="str">
        <f>"020613020097"</f>
        <v>020613020097</v>
      </c>
      <c r="C690" t="str">
        <f t="shared" si="10"/>
        <v>WTP</v>
      </c>
      <c r="D690" t="str">
        <f>"22"</f>
        <v>22</v>
      </c>
      <c r="E690" t="str">
        <f>""</f>
        <v/>
      </c>
    </row>
    <row r="691" spans="1:5" x14ac:dyDescent="0.35">
      <c r="A691" t="str">
        <f>"MUHAMMAD ZAKI BIN ZAINAL ABIDIN"</f>
        <v>MUHAMMAD ZAKI BIN ZAINAL ABIDIN</v>
      </c>
      <c r="B691" t="str">
        <f>"020716100567"</f>
        <v>020716100567</v>
      </c>
      <c r="C691" t="str">
        <f t="shared" si="10"/>
        <v>WTP</v>
      </c>
      <c r="D691" t="str">
        <f>"48"</f>
        <v>48</v>
      </c>
      <c r="E691" t="str">
        <f>""</f>
        <v/>
      </c>
    </row>
    <row r="692" spans="1:5" x14ac:dyDescent="0.35">
      <c r="A692" t="str">
        <f>"MUHAMMAD ZAKWAN BIN MUHAMMAD YUSMIZAN"</f>
        <v>MUHAMMAD ZAKWAN BIN MUHAMMAD YUSMIZAN</v>
      </c>
      <c r="B692" t="str">
        <f>"020609060539"</f>
        <v>020609060539</v>
      </c>
      <c r="C692" t="str">
        <f t="shared" si="10"/>
        <v>WTP</v>
      </c>
      <c r="D692" t="str">
        <f>"26"</f>
        <v>26</v>
      </c>
      <c r="E692" t="str">
        <f>""</f>
        <v/>
      </c>
    </row>
    <row r="693" spans="1:5" x14ac:dyDescent="0.35">
      <c r="A693" t="str">
        <f>"MUHAMMAD ZAMIR ZIKRI BIN ZULKIFLEE"</f>
        <v>MUHAMMAD ZAMIR ZIKRI BIN ZULKIFLEE</v>
      </c>
      <c r="B693" t="str">
        <f>"020127011099"</f>
        <v>020127011099</v>
      </c>
      <c r="C693" t="str">
        <f t="shared" si="10"/>
        <v>WTP</v>
      </c>
      <c r="D693" t="str">
        <f>"64"</f>
        <v>64</v>
      </c>
      <c r="E693" t="str">
        <f>""</f>
        <v/>
      </c>
    </row>
    <row r="694" spans="1:5" x14ac:dyDescent="0.35">
      <c r="A694" t="str">
        <f>"MUHAMMAD ZIKRI ADIB BIN MOHD NORHISHAM"</f>
        <v>MUHAMMAD ZIKRI ADIB BIN MOHD NORHISHAM</v>
      </c>
      <c r="B694" t="str">
        <f>"020822011365"</f>
        <v>020822011365</v>
      </c>
      <c r="C694" t="str">
        <f t="shared" si="10"/>
        <v>WTP</v>
      </c>
      <c r="D694" t="str">
        <f>"35"</f>
        <v>35</v>
      </c>
      <c r="E694" t="str">
        <f>""</f>
        <v/>
      </c>
    </row>
    <row r="695" spans="1:5" x14ac:dyDescent="0.35">
      <c r="A695" t="str">
        <f>"MUHAMMAD ZIKRISHAH BIN ISHARSAH"</f>
        <v>MUHAMMAD ZIKRISHAH BIN ISHARSAH</v>
      </c>
      <c r="B695" t="str">
        <f>"020819011233"</f>
        <v>020819011233</v>
      </c>
      <c r="C695" t="str">
        <f t="shared" si="10"/>
        <v>WTP</v>
      </c>
      <c r="D695" t="str">
        <f>"40"</f>
        <v>40</v>
      </c>
      <c r="E695" t="str">
        <f>""</f>
        <v/>
      </c>
    </row>
    <row r="696" spans="1:5" x14ac:dyDescent="0.35">
      <c r="A696" t="str">
        <f>"MUHAMMAD ZUL AIMAN BIN MOHD SHUKRI"</f>
        <v>MUHAMMAD ZUL AIMAN BIN MOHD SHUKRI</v>
      </c>
      <c r="B696" t="str">
        <f>"021009110699"</f>
        <v>021009110699</v>
      </c>
      <c r="C696" t="str">
        <f t="shared" si="10"/>
        <v>WTP</v>
      </c>
      <c r="D696" t="str">
        <f>"53"</f>
        <v>53</v>
      </c>
      <c r="E696" t="str">
        <f>""</f>
        <v/>
      </c>
    </row>
    <row r="697" spans="1:5" x14ac:dyDescent="0.35">
      <c r="A697" t="str">
        <f>"MUHAMMAD ZULISKANDAR BIN ZULKEFLI"</f>
        <v>MUHAMMAD ZULISKANDAR BIN ZULKEFLI</v>
      </c>
      <c r="B697" t="str">
        <f>"020414030305"</f>
        <v>020414030305</v>
      </c>
      <c r="C697" t="str">
        <f t="shared" si="10"/>
        <v>WTP</v>
      </c>
      <c r="D697" t="str">
        <f>"55"</f>
        <v>55</v>
      </c>
      <c r="E697" t="str">
        <f>""</f>
        <v/>
      </c>
    </row>
    <row r="698" spans="1:5" x14ac:dyDescent="0.35">
      <c r="A698" t="str">
        <f>"MUHAMMAT FARKHAN BIN HASAN"</f>
        <v>MUHAMMAT FARKHAN BIN HASAN</v>
      </c>
      <c r="B698" t="str">
        <f>"020818020963"</f>
        <v>020818020963</v>
      </c>
      <c r="C698" t="str">
        <f t="shared" si="10"/>
        <v>WTP</v>
      </c>
      <c r="D698" t="str">
        <f>"40"</f>
        <v>40</v>
      </c>
      <c r="E698" t="str">
        <f>""</f>
        <v/>
      </c>
    </row>
    <row r="699" spans="1:5" x14ac:dyDescent="0.35">
      <c r="A699" t="str">
        <f>"MUHD IQMAL HAKIM BIN ABDULLAH "</f>
        <v xml:space="preserve">MUHD IQMAL HAKIM BIN ABDULLAH </v>
      </c>
      <c r="B699" t="str">
        <f>"020418120877"</f>
        <v>020418120877</v>
      </c>
      <c r="C699" t="str">
        <f t="shared" si="10"/>
        <v>WTP</v>
      </c>
      <c r="D699" t="str">
        <f>"32"</f>
        <v>32</v>
      </c>
      <c r="E699" t="str">
        <f>""</f>
        <v/>
      </c>
    </row>
    <row r="700" spans="1:5" x14ac:dyDescent="0.35">
      <c r="A700" t="str">
        <f>"MUJAHID MUHAMMAD BADRI BIN JA'AFAR"</f>
        <v>MUJAHID MUHAMMAD BADRI BIN JA'AFAR</v>
      </c>
      <c r="B700" t="str">
        <f>"020302060155"</f>
        <v>020302060155</v>
      </c>
      <c r="C700" t="str">
        <f t="shared" si="10"/>
        <v>WTP</v>
      </c>
      <c r="D700" t="str">
        <f>"35"</f>
        <v>35</v>
      </c>
      <c r="E700" t="str">
        <f>""</f>
        <v/>
      </c>
    </row>
    <row r="701" spans="1:5" x14ac:dyDescent="0.35">
      <c r="A701" t="str">
        <f>"NABIL MAJDI BIN MOHD SHUKRI"</f>
        <v>NABIL MAJDI BIN MOHD SHUKRI</v>
      </c>
      <c r="B701" t="str">
        <f>"021114020011"</f>
        <v>021114020011</v>
      </c>
      <c r="C701" t="str">
        <f t="shared" si="10"/>
        <v>WTP</v>
      </c>
      <c r="D701" t="str">
        <f>"-1"</f>
        <v>-1</v>
      </c>
      <c r="E701" t="str">
        <f>"3"</f>
        <v>3</v>
      </c>
    </row>
    <row r="702" spans="1:5" x14ac:dyDescent="0.35">
      <c r="A702" t="str">
        <f>"NADIA BINTI MOHAMED ZIKRI"</f>
        <v>NADIA BINTI MOHAMED ZIKRI</v>
      </c>
      <c r="B702" t="str">
        <f>"020127030222"</f>
        <v>020127030222</v>
      </c>
      <c r="C702" t="str">
        <f t="shared" si="10"/>
        <v>WTP</v>
      </c>
      <c r="D702" t="str">
        <f>"67"</f>
        <v>67</v>
      </c>
      <c r="E702" t="str">
        <f>""</f>
        <v/>
      </c>
    </row>
    <row r="703" spans="1:5" x14ac:dyDescent="0.35">
      <c r="A703" t="str">
        <f>"NADIA EZZYANI BINTI NORAZLAN "</f>
        <v xml:space="preserve">NADIA EZZYANI BINTI NORAZLAN </v>
      </c>
      <c r="B703" t="str">
        <f>"020624011006"</f>
        <v>020624011006</v>
      </c>
      <c r="C703" t="str">
        <f t="shared" si="10"/>
        <v>WTP</v>
      </c>
      <c r="D703" t="str">
        <f>"45"</f>
        <v>45</v>
      </c>
      <c r="E703" t="str">
        <f>""</f>
        <v/>
      </c>
    </row>
    <row r="704" spans="1:5" x14ac:dyDescent="0.35">
      <c r="A704" t="str">
        <f>"NADIA UMAIRAH BINTI MOHD NADZIN"</f>
        <v>NADIA UMAIRAH BINTI MOHD NADZIN</v>
      </c>
      <c r="B704" t="str">
        <f>"020726040262"</f>
        <v>020726040262</v>
      </c>
      <c r="C704" t="str">
        <f t="shared" si="10"/>
        <v>WTP</v>
      </c>
      <c r="D704" t="str">
        <f>"53"</f>
        <v>53</v>
      </c>
      <c r="E704" t="str">
        <f>""</f>
        <v/>
      </c>
    </row>
    <row r="705" spans="1:5" x14ac:dyDescent="0.35">
      <c r="A705" t="str">
        <f>"NAJWA SYAZWANI BINTI MOHD SUKRI"</f>
        <v>NAJWA SYAZWANI BINTI MOHD SUKRI</v>
      </c>
      <c r="B705" t="str">
        <f>"021212140084"</f>
        <v>021212140084</v>
      </c>
      <c r="C705" t="str">
        <f t="shared" si="10"/>
        <v>WTP</v>
      </c>
      <c r="D705" t="str">
        <f>"36"</f>
        <v>36</v>
      </c>
      <c r="E705" t="str">
        <f>""</f>
        <v/>
      </c>
    </row>
    <row r="706" spans="1:5" x14ac:dyDescent="0.35">
      <c r="A706" t="str">
        <f>"NANTHA A/L GANTHEN"</f>
        <v>NANTHA A/L GANTHEN</v>
      </c>
      <c r="B706" t="str">
        <f>"020429040565"</f>
        <v>020429040565</v>
      </c>
      <c r="C706" t="str">
        <f t="shared" ref="C706:C769" si="11">"WTP"</f>
        <v>WTP</v>
      </c>
      <c r="D706" t="str">
        <f>"46"</f>
        <v>46</v>
      </c>
      <c r="E706" t="str">
        <f>""</f>
        <v/>
      </c>
    </row>
    <row r="707" spans="1:5" x14ac:dyDescent="0.35">
      <c r="A707" t="str">
        <f>"NASHRATUL AFSHAN BIN MOHAMAD AFFENDI"</f>
        <v>NASHRATUL AFSHAN BIN MOHAMAD AFFENDI</v>
      </c>
      <c r="B707" t="str">
        <f>"020115130859"</f>
        <v>020115130859</v>
      </c>
      <c r="C707" t="str">
        <f t="shared" si="11"/>
        <v>WTP</v>
      </c>
      <c r="D707" t="str">
        <f>"59"</f>
        <v>59</v>
      </c>
      <c r="E707" t="str">
        <f>""</f>
        <v/>
      </c>
    </row>
    <row r="708" spans="1:5" x14ac:dyDescent="0.35">
      <c r="A708" t="str">
        <f>"NASYIRAH BINTI SALIM"</f>
        <v>NASYIRAH BINTI SALIM</v>
      </c>
      <c r="B708" t="str">
        <f>"020211140416"</f>
        <v>020211140416</v>
      </c>
      <c r="C708" t="str">
        <f t="shared" si="11"/>
        <v>WTP</v>
      </c>
      <c r="D708" t="str">
        <f>"49"</f>
        <v>49</v>
      </c>
      <c r="E708" t="str">
        <f>""</f>
        <v/>
      </c>
    </row>
    <row r="709" spans="1:5" x14ac:dyDescent="0.35">
      <c r="A709" t="str">
        <f>"NATHANIEL UBONG AK UNGGANG"</f>
        <v>NATHANIEL UBONG AK UNGGANG</v>
      </c>
      <c r="B709" t="str">
        <f>"020409130125"</f>
        <v>020409130125</v>
      </c>
      <c r="C709" t="str">
        <f t="shared" si="11"/>
        <v>WTP</v>
      </c>
      <c r="D709" t="str">
        <f>"50"</f>
        <v>50</v>
      </c>
      <c r="E709" t="str">
        <f>""</f>
        <v/>
      </c>
    </row>
    <row r="710" spans="1:5" x14ac:dyDescent="0.35">
      <c r="A710" t="str">
        <f>"NAVEN RAJ A/L SUGUMARAN"</f>
        <v>NAVEN RAJ A/L SUGUMARAN</v>
      </c>
      <c r="B710" t="str">
        <f>"020622080593"</f>
        <v>020622080593</v>
      </c>
      <c r="C710" t="str">
        <f t="shared" si="11"/>
        <v>WTP</v>
      </c>
      <c r="D710" t="str">
        <f>"32"</f>
        <v>32</v>
      </c>
      <c r="E710" t="str">
        <f>""</f>
        <v/>
      </c>
    </row>
    <row r="711" spans="1:5" x14ac:dyDescent="0.35">
      <c r="A711" t="str">
        <f>"NAVENRAU A/L RAMACHANDRA RAO"</f>
        <v>NAVENRAU A/L RAMACHANDRA RAO</v>
      </c>
      <c r="B711" t="str">
        <f>"020909101021"</f>
        <v>020909101021</v>
      </c>
      <c r="C711" t="str">
        <f t="shared" si="11"/>
        <v>WTP</v>
      </c>
      <c r="D711" t="str">
        <f>"47"</f>
        <v>47</v>
      </c>
      <c r="E711" t="str">
        <f>""</f>
        <v/>
      </c>
    </row>
    <row r="712" spans="1:5" x14ac:dyDescent="0.35">
      <c r="A712" t="str">
        <f>"NAZIRUL FAHMI BIN ABU BAKAR"</f>
        <v>NAZIRUL FAHMI BIN ABU BAKAR</v>
      </c>
      <c r="B712" t="str">
        <f>"021227080045"</f>
        <v>021227080045</v>
      </c>
      <c r="C712" t="str">
        <f t="shared" si="11"/>
        <v>WTP</v>
      </c>
      <c r="D712" t="str">
        <f>"48"</f>
        <v>48</v>
      </c>
      <c r="E712" t="str">
        <f>""</f>
        <v/>
      </c>
    </row>
    <row r="713" spans="1:5" x14ac:dyDescent="0.35">
      <c r="A713" t="str">
        <f>"NAZRUL AMIN BIN ZAIRY"</f>
        <v>NAZRUL AMIN BIN ZAIRY</v>
      </c>
      <c r="B713" t="str">
        <f>"020609020385"</f>
        <v>020609020385</v>
      </c>
      <c r="C713" t="str">
        <f t="shared" si="11"/>
        <v>WTP</v>
      </c>
      <c r="D713" t="str">
        <f>"20"</f>
        <v>20</v>
      </c>
      <c r="E713" t="str">
        <f>""</f>
        <v/>
      </c>
    </row>
    <row r="714" spans="1:5" x14ac:dyDescent="0.35">
      <c r="A714" t="str">
        <f>"NERICCY DIYAMIRZA HELLEY ANAK CATHERINE SENDAI"</f>
        <v>NERICCY DIYAMIRZA HELLEY ANAK CATHERINE SENDAI</v>
      </c>
      <c r="B714" t="str">
        <f>"020602131066"</f>
        <v>020602131066</v>
      </c>
      <c r="C714" t="str">
        <f t="shared" si="11"/>
        <v>WTP</v>
      </c>
      <c r="D714" t="str">
        <f>"54"</f>
        <v>54</v>
      </c>
      <c r="E714" t="str">
        <f>""</f>
        <v/>
      </c>
    </row>
    <row r="715" spans="1:5" x14ac:dyDescent="0.35">
      <c r="A715" t="str">
        <f>"NICHOLAS HO YONG  CHIEN"</f>
        <v>NICHOLAS HO YONG  CHIEN</v>
      </c>
      <c r="B715" t="str">
        <f>"020402010657"</f>
        <v>020402010657</v>
      </c>
      <c r="C715" t="str">
        <f t="shared" si="11"/>
        <v>WTP</v>
      </c>
      <c r="D715" t="str">
        <f>"47"</f>
        <v>47</v>
      </c>
      <c r="E715" t="str">
        <f>""</f>
        <v/>
      </c>
    </row>
    <row r="716" spans="1:5" x14ac:dyDescent="0.35">
      <c r="A716" t="str">
        <f>"NICKORWEN BIN JAUDIE"</f>
        <v>NICKORWEN BIN JAUDIE</v>
      </c>
      <c r="B716" t="str">
        <f>"020507120609"</f>
        <v>020507120609</v>
      </c>
      <c r="C716" t="str">
        <f t="shared" si="11"/>
        <v>WTP</v>
      </c>
      <c r="D716" t="str">
        <f>"44"</f>
        <v>44</v>
      </c>
      <c r="E716" t="str">
        <f>""</f>
        <v/>
      </c>
    </row>
    <row r="717" spans="1:5" x14ac:dyDescent="0.35">
      <c r="A717" t="str">
        <f>"NICOLINA VENERCIA ANAK BAROM"</f>
        <v>NICOLINA VENERCIA ANAK BAROM</v>
      </c>
      <c r="B717" t="str">
        <f>"021031130688"</f>
        <v>021031130688</v>
      </c>
      <c r="C717" t="str">
        <f t="shared" si="11"/>
        <v>WTP</v>
      </c>
      <c r="D717" t="str">
        <f>"59"</f>
        <v>59</v>
      </c>
      <c r="E717" t="str">
        <f>""</f>
        <v/>
      </c>
    </row>
    <row r="718" spans="1:5" x14ac:dyDescent="0.35">
      <c r="A718" t="str">
        <f>"NIGEL KONG VILLACERAN"</f>
        <v>NIGEL KONG VILLACERAN</v>
      </c>
      <c r="B718" t="str">
        <f>"021013120419"</f>
        <v>021013120419</v>
      </c>
      <c r="C718" t="str">
        <f t="shared" si="11"/>
        <v>WTP</v>
      </c>
      <c r="D718" t="str">
        <f>"42"</f>
        <v>42</v>
      </c>
      <c r="E718" t="str">
        <f>""</f>
        <v/>
      </c>
    </row>
    <row r="719" spans="1:5" x14ac:dyDescent="0.35">
      <c r="A719" t="str">
        <f>"NIK AZRUL MUSTAKIM BIN MOHD MOKHTAR"</f>
        <v>NIK AZRUL MUSTAKIM BIN MOHD MOKHTAR</v>
      </c>
      <c r="B719" t="str">
        <f>"020603150031"</f>
        <v>020603150031</v>
      </c>
      <c r="C719" t="str">
        <f t="shared" si="11"/>
        <v>WTP</v>
      </c>
      <c r="D719" t="str">
        <f>"67"</f>
        <v>67</v>
      </c>
      <c r="E719" t="str">
        <f>""</f>
        <v/>
      </c>
    </row>
    <row r="720" spans="1:5" x14ac:dyDescent="0.35">
      <c r="A720" t="str">
        <f>"NIK AZURA BINTI NIK YAACOB"</f>
        <v>NIK AZURA BINTI NIK YAACOB</v>
      </c>
      <c r="B720" t="str">
        <f>"020612030250"</f>
        <v>020612030250</v>
      </c>
      <c r="C720" t="str">
        <f t="shared" si="11"/>
        <v>WTP</v>
      </c>
      <c r="D720" t="str">
        <f>"30"</f>
        <v>30</v>
      </c>
      <c r="E720" t="str">
        <f>""</f>
        <v/>
      </c>
    </row>
    <row r="721" spans="1:5" x14ac:dyDescent="0.35">
      <c r="A721" t="str">
        <f>"NIK MUHAMMAD AQIL BIN NIK MOHAMAD FADLI"</f>
        <v>NIK MUHAMMAD AQIL BIN NIK MOHAMAD FADLI</v>
      </c>
      <c r="B721" t="str">
        <f>"020621100353"</f>
        <v>020621100353</v>
      </c>
      <c r="C721" t="str">
        <f t="shared" si="11"/>
        <v>WTP</v>
      </c>
      <c r="D721" t="str">
        <f>"40"</f>
        <v>40</v>
      </c>
      <c r="E721" t="str">
        <f>""</f>
        <v/>
      </c>
    </row>
    <row r="722" spans="1:5" x14ac:dyDescent="0.35">
      <c r="A722" t="str">
        <f>"NIK SITI NURUL AIN BINTI MOHD ZI"</f>
        <v>NIK SITI NURUL AIN BINTI MOHD ZI</v>
      </c>
      <c r="B722" t="str">
        <f>"020306050720"</f>
        <v>020306050720</v>
      </c>
      <c r="C722" t="str">
        <f t="shared" si="11"/>
        <v>WTP</v>
      </c>
      <c r="D722" t="str">
        <f>"60"</f>
        <v>60</v>
      </c>
      <c r="E722" t="str">
        <f>""</f>
        <v/>
      </c>
    </row>
    <row r="723" spans="1:5" x14ac:dyDescent="0.35">
      <c r="A723" t="str">
        <f>"NIKOLEDION SLYVESTER RENTAP ANAK SIMON"</f>
        <v>NIKOLEDION SLYVESTER RENTAP ANAK SIMON</v>
      </c>
      <c r="B723" t="str">
        <f>"020306130843"</f>
        <v>020306130843</v>
      </c>
      <c r="C723" t="str">
        <f t="shared" si="11"/>
        <v>WTP</v>
      </c>
      <c r="D723" t="str">
        <f>"50"</f>
        <v>50</v>
      </c>
      <c r="E723" t="str">
        <f>""</f>
        <v/>
      </c>
    </row>
    <row r="724" spans="1:5" x14ac:dyDescent="0.35">
      <c r="A724" t="str">
        <f>"NISHA ALSHERA RONNY"</f>
        <v>NISHA ALSHERA RONNY</v>
      </c>
      <c r="B724" t="str">
        <f>"020611121150"</f>
        <v>020611121150</v>
      </c>
      <c r="C724" t="str">
        <f t="shared" si="11"/>
        <v>WTP</v>
      </c>
      <c r="D724" t="str">
        <f>"68"</f>
        <v>68</v>
      </c>
      <c r="E724" t="str">
        <f>""</f>
        <v/>
      </c>
    </row>
    <row r="725" spans="1:5" x14ac:dyDescent="0.35">
      <c r="A725" t="str">
        <f>"NOOR AISYAH ILYANA BINTI MOHD YUSOFF"</f>
        <v>NOOR AISYAH ILYANA BINTI MOHD YUSOFF</v>
      </c>
      <c r="B725" t="str">
        <f>"020427010274"</f>
        <v>020427010274</v>
      </c>
      <c r="C725" t="str">
        <f t="shared" si="11"/>
        <v>WTP</v>
      </c>
      <c r="D725" t="str">
        <f>"17"</f>
        <v>17</v>
      </c>
      <c r="E725" t="str">
        <f>""</f>
        <v/>
      </c>
    </row>
    <row r="726" spans="1:5" x14ac:dyDescent="0.35">
      <c r="A726" t="str">
        <f>"NOOR AZWA BINTI ABD HALIM"</f>
        <v>NOOR AZWA BINTI ABD HALIM</v>
      </c>
      <c r="B726" t="str">
        <f>"021115141288"</f>
        <v>021115141288</v>
      </c>
      <c r="C726" t="str">
        <f t="shared" si="11"/>
        <v>WTP</v>
      </c>
      <c r="D726" t="str">
        <f>"41"</f>
        <v>41</v>
      </c>
      <c r="E726" t="str">
        <f>""</f>
        <v/>
      </c>
    </row>
    <row r="727" spans="1:5" x14ac:dyDescent="0.35">
      <c r="A727" t="str">
        <f>"NOORHASNI BINTI HUSSAIN"</f>
        <v>NOORHASNI BINTI HUSSAIN</v>
      </c>
      <c r="B727" t="str">
        <f>"020816030842"</f>
        <v>020816030842</v>
      </c>
      <c r="C727" t="str">
        <f t="shared" si="11"/>
        <v>WTP</v>
      </c>
      <c r="D727" t="str">
        <f>"36"</f>
        <v>36</v>
      </c>
      <c r="E727" t="str">
        <f>""</f>
        <v/>
      </c>
    </row>
    <row r="728" spans="1:5" x14ac:dyDescent="0.35">
      <c r="A728" t="str">
        <f>"NOORJASNIETA BINTI JASMIN"</f>
        <v>NOORJASNIETA BINTI JASMIN</v>
      </c>
      <c r="B728" t="str">
        <f>"020717010272"</f>
        <v>020717010272</v>
      </c>
      <c r="C728" t="str">
        <f t="shared" si="11"/>
        <v>WTP</v>
      </c>
      <c r="D728" t="str">
        <f>"53"</f>
        <v>53</v>
      </c>
      <c r="E728" t="str">
        <f>""</f>
        <v/>
      </c>
    </row>
    <row r="729" spans="1:5" x14ac:dyDescent="0.35">
      <c r="A729" t="str">
        <f>"NOR AMALINA BINTI AZAHAR"</f>
        <v>NOR AMALINA BINTI AZAHAR</v>
      </c>
      <c r="B729" t="str">
        <f>"020724060032"</f>
        <v>020724060032</v>
      </c>
      <c r="C729" t="str">
        <f t="shared" si="11"/>
        <v>WTP</v>
      </c>
      <c r="D729" t="str">
        <f>"27"</f>
        <v>27</v>
      </c>
      <c r="E729" t="str">
        <f>""</f>
        <v/>
      </c>
    </row>
    <row r="730" spans="1:5" x14ac:dyDescent="0.35">
      <c r="A730" t="str">
        <f>"NOR AMIRA NATASHA BINTI ZULKIFLI"</f>
        <v>NOR AMIRA NATASHA BINTI ZULKIFLI</v>
      </c>
      <c r="B730" t="str">
        <f>"020201100146"</f>
        <v>020201100146</v>
      </c>
      <c r="C730" t="str">
        <f t="shared" si="11"/>
        <v>WTP</v>
      </c>
      <c r="D730" t="str">
        <f>"16"</f>
        <v>16</v>
      </c>
      <c r="E730" t="str">
        <f>""</f>
        <v/>
      </c>
    </row>
    <row r="731" spans="1:5" x14ac:dyDescent="0.35">
      <c r="A731" t="str">
        <f>"NOR ATIRAH BINTI JAMSARI"</f>
        <v>NOR ATIRAH BINTI JAMSARI</v>
      </c>
      <c r="B731" t="str">
        <f>"021019030772"</f>
        <v>021019030772</v>
      </c>
      <c r="C731" t="str">
        <f t="shared" si="11"/>
        <v>WTP</v>
      </c>
      <c r="D731" t="str">
        <f>"04"</f>
        <v>04</v>
      </c>
      <c r="E731" t="str">
        <f>""</f>
        <v/>
      </c>
    </row>
    <row r="732" spans="1:5" x14ac:dyDescent="0.35">
      <c r="A732" t="str">
        <f>"NOR AZIAN BINTI MOHD YUSOF"</f>
        <v>NOR AZIAN BINTI MOHD YUSOF</v>
      </c>
      <c r="B732" t="str">
        <f>"021006060200"</f>
        <v>021006060200</v>
      </c>
      <c r="C732" t="str">
        <f t="shared" si="11"/>
        <v>WTP</v>
      </c>
      <c r="D732" t="str">
        <f>"32"</f>
        <v>32</v>
      </c>
      <c r="E732" t="str">
        <f>""</f>
        <v/>
      </c>
    </row>
    <row r="733" spans="1:5" x14ac:dyDescent="0.35">
      <c r="A733" t="str">
        <f>"NOR AZLI BIN ASIL"</f>
        <v>NOR AZLI BIN ASIL</v>
      </c>
      <c r="B733" t="str">
        <f>"020428140249"</f>
        <v>020428140249</v>
      </c>
      <c r="C733" t="str">
        <f t="shared" si="11"/>
        <v>WTP</v>
      </c>
      <c r="D733" t="str">
        <f>"44"</f>
        <v>44</v>
      </c>
      <c r="E733" t="str">
        <f>""</f>
        <v/>
      </c>
    </row>
    <row r="734" spans="1:5" x14ac:dyDescent="0.35">
      <c r="A734" t="str">
        <f>"NOR ELIEYA ERDIENA BINTI MOHD FAYRUZ"</f>
        <v>NOR ELIEYA ERDIENA BINTI MOHD FAYRUZ</v>
      </c>
      <c r="B734" t="str">
        <f>"021023011232"</f>
        <v>021023011232</v>
      </c>
      <c r="C734" t="str">
        <f t="shared" si="11"/>
        <v>WTP</v>
      </c>
      <c r="D734" t="str">
        <f>"35"</f>
        <v>35</v>
      </c>
      <c r="E734" t="str">
        <f>""</f>
        <v/>
      </c>
    </row>
    <row r="735" spans="1:5" x14ac:dyDescent="0.35">
      <c r="A735" t="str">
        <f>"NOR FARHANA"</f>
        <v>NOR FARHANA</v>
      </c>
      <c r="B735" t="str">
        <f>"020316120454"</f>
        <v>020316120454</v>
      </c>
      <c r="C735" t="str">
        <f t="shared" si="11"/>
        <v>WTP</v>
      </c>
      <c r="D735" t="str">
        <f>"57"</f>
        <v>57</v>
      </c>
      <c r="E735" t="str">
        <f>""</f>
        <v/>
      </c>
    </row>
    <row r="736" spans="1:5" x14ac:dyDescent="0.35">
      <c r="A736" t="str">
        <f>"NOR FARISYA SHAMIMI BINTI JUSOH"</f>
        <v>NOR FARISYA SHAMIMI BINTI JUSOH</v>
      </c>
      <c r="B736" t="str">
        <f>"020904020302"</f>
        <v>020904020302</v>
      </c>
      <c r="C736" t="str">
        <f t="shared" si="11"/>
        <v>WTP</v>
      </c>
      <c r="D736" t="str">
        <f>"46"</f>
        <v>46</v>
      </c>
      <c r="E736" t="str">
        <f>""</f>
        <v/>
      </c>
    </row>
    <row r="737" spans="1:5" x14ac:dyDescent="0.35">
      <c r="A737" t="str">
        <f>"NOR FATIN NABILA BINTI ROSTAM SHAH"</f>
        <v>NOR FATIN NABILA BINTI ROSTAM SHAH</v>
      </c>
      <c r="B737" t="str">
        <f>"020621030252"</f>
        <v>020621030252</v>
      </c>
      <c r="C737" t="str">
        <f t="shared" si="11"/>
        <v>WTP</v>
      </c>
      <c r="D737" t="str">
        <f>"20"</f>
        <v>20</v>
      </c>
      <c r="E737" t="str">
        <f>""</f>
        <v/>
      </c>
    </row>
    <row r="738" spans="1:5" x14ac:dyDescent="0.35">
      <c r="A738" t="str">
        <f>"NOR HAQIMI"</f>
        <v>NOR HAQIMI</v>
      </c>
      <c r="B738" t="str">
        <f>"020730011907"</f>
        <v>020730011907</v>
      </c>
      <c r="C738" t="str">
        <f t="shared" si="11"/>
        <v>WTP</v>
      </c>
      <c r="D738" t="str">
        <f>"54"</f>
        <v>54</v>
      </c>
      <c r="E738" t="str">
        <f>""</f>
        <v/>
      </c>
    </row>
    <row r="739" spans="1:5" x14ac:dyDescent="0.35">
      <c r="A739" t="str">
        <f>"NOR QAZIDAH BINTI GASI"</f>
        <v>NOR QAZIDAH BINTI GASI</v>
      </c>
      <c r="B739" t="str">
        <f>"020206100022"</f>
        <v>020206100022</v>
      </c>
      <c r="C739" t="str">
        <f t="shared" si="11"/>
        <v>WTP</v>
      </c>
      <c r="D739" t="str">
        <f>"-1"</f>
        <v>-1</v>
      </c>
      <c r="E739" t="str">
        <f>"3"</f>
        <v>3</v>
      </c>
    </row>
    <row r="740" spans="1:5" x14ac:dyDescent="0.35">
      <c r="A740" t="str">
        <f>"NOR SARMILAH BINTI MOSTYN"</f>
        <v>NOR SARMILAH BINTI MOSTYN</v>
      </c>
      <c r="B740" t="str">
        <f>"021215120054"</f>
        <v>021215120054</v>
      </c>
      <c r="C740" t="str">
        <f t="shared" si="11"/>
        <v>WTP</v>
      </c>
      <c r="D740" t="str">
        <f>"54"</f>
        <v>54</v>
      </c>
      <c r="E740" t="str">
        <f>""</f>
        <v/>
      </c>
    </row>
    <row r="741" spans="1:5" x14ac:dyDescent="0.35">
      <c r="A741" t="str">
        <f>"NOR SHAFIQAH SOFIA BINTI NOR SHAHNIZAM"</f>
        <v>NOR SHAFIQAH SOFIA BINTI NOR SHAHNIZAM</v>
      </c>
      <c r="B741" t="str">
        <f>"020922060586"</f>
        <v>020922060586</v>
      </c>
      <c r="C741" t="str">
        <f t="shared" si="11"/>
        <v>WTP</v>
      </c>
      <c r="D741" t="str">
        <f>"40"</f>
        <v>40</v>
      </c>
      <c r="E741" t="str">
        <f>""</f>
        <v/>
      </c>
    </row>
    <row r="742" spans="1:5" x14ac:dyDescent="0.35">
      <c r="A742" t="str">
        <f>"NOR SYAFIQAH ATHIRAH BINTI IZAIFUL AZHAR"</f>
        <v>NOR SYAFIQAH ATHIRAH BINTI IZAIFUL AZHAR</v>
      </c>
      <c r="B742" t="str">
        <f>"020207030812"</f>
        <v>020207030812</v>
      </c>
      <c r="C742" t="str">
        <f t="shared" si="11"/>
        <v>WTP</v>
      </c>
      <c r="D742" t="str">
        <f>"17"</f>
        <v>17</v>
      </c>
      <c r="E742" t="str">
        <f>""</f>
        <v/>
      </c>
    </row>
    <row r="743" spans="1:5" x14ac:dyDescent="0.35">
      <c r="A743" t="str">
        <f>"NORAFIZA BINTI NASRON"</f>
        <v>NORAFIZA BINTI NASRON</v>
      </c>
      <c r="B743" t="str">
        <f>"020718120414"</f>
        <v>020718120414</v>
      </c>
      <c r="C743" t="str">
        <f t="shared" si="11"/>
        <v>WTP</v>
      </c>
      <c r="D743" t="str">
        <f>"45"</f>
        <v>45</v>
      </c>
      <c r="E743" t="str">
        <f>""</f>
        <v/>
      </c>
    </row>
    <row r="744" spans="1:5" x14ac:dyDescent="0.35">
      <c r="A744" t="str">
        <f>"NORDANIAL SOUFIAIMAN BIN NOOR AZMAN"</f>
        <v>NORDANIAL SOUFIAIMAN BIN NOOR AZMAN</v>
      </c>
      <c r="B744" t="str">
        <f>"021211040479"</f>
        <v>021211040479</v>
      </c>
      <c r="C744" t="str">
        <f t="shared" si="11"/>
        <v>WTP</v>
      </c>
      <c r="D744" t="str">
        <f>"47"</f>
        <v>47</v>
      </c>
      <c r="E744" t="str">
        <f>""</f>
        <v/>
      </c>
    </row>
    <row r="745" spans="1:5" x14ac:dyDescent="0.35">
      <c r="A745" t="str">
        <f>"NORHAWA AFIQAH BINTI HASHIM"</f>
        <v>NORHAWA AFIQAH BINTI HASHIM</v>
      </c>
      <c r="B745" t="str">
        <f>"021019020486"</f>
        <v>021019020486</v>
      </c>
      <c r="C745" t="str">
        <f t="shared" si="11"/>
        <v>WTP</v>
      </c>
      <c r="D745" t="str">
        <f>"50"</f>
        <v>50</v>
      </c>
      <c r="E745" t="str">
        <f>""</f>
        <v/>
      </c>
    </row>
    <row r="746" spans="1:5" x14ac:dyDescent="0.35">
      <c r="A746" t="str">
        <f>"NORSHUADAH BINTI ISMAIL"</f>
        <v>NORSHUADAH BINTI ISMAIL</v>
      </c>
      <c r="B746" t="str">
        <f>"021209101658"</f>
        <v>021209101658</v>
      </c>
      <c r="C746" t="str">
        <f t="shared" si="11"/>
        <v>WTP</v>
      </c>
      <c r="D746" t="str">
        <f>"37"</f>
        <v>37</v>
      </c>
      <c r="E746" t="str">
        <f>""</f>
        <v/>
      </c>
    </row>
    <row r="747" spans="1:5" x14ac:dyDescent="0.35">
      <c r="A747" t="str">
        <f>"NOUR HAZIQ AIMAN BIN ISMAILY "</f>
        <v xml:space="preserve">NOUR HAZIQ AIMAN BIN ISMAILY </v>
      </c>
      <c r="B747" t="str">
        <f>"020516040061"</f>
        <v>020516040061</v>
      </c>
      <c r="C747" t="str">
        <f t="shared" si="11"/>
        <v>WTP</v>
      </c>
      <c r="D747" t="str">
        <f>"54"</f>
        <v>54</v>
      </c>
      <c r="E747" t="str">
        <f>""</f>
        <v/>
      </c>
    </row>
    <row r="748" spans="1:5" x14ac:dyDescent="0.35">
      <c r="A748" t="str">
        <f>"NUR ADILLA BINTI MOHD NAZARUDDIN"</f>
        <v>NUR ADILLA BINTI MOHD NAZARUDDIN</v>
      </c>
      <c r="B748" t="str">
        <f>"020115030882"</f>
        <v>020115030882</v>
      </c>
      <c r="C748" t="str">
        <f t="shared" si="11"/>
        <v>WTP</v>
      </c>
      <c r="D748" t="str">
        <f>"07"</f>
        <v>07</v>
      </c>
      <c r="E748" t="str">
        <f>""</f>
        <v/>
      </c>
    </row>
    <row r="749" spans="1:5" x14ac:dyDescent="0.35">
      <c r="A749" t="str">
        <f>"NUR ADLYNNA BINTI ZAIN MAHMUD"</f>
        <v>NUR ADLYNNA BINTI ZAIN MAHMUD</v>
      </c>
      <c r="B749" t="str">
        <f>"021125100762"</f>
        <v>021125100762</v>
      </c>
      <c r="C749" t="str">
        <f t="shared" si="11"/>
        <v>WTP</v>
      </c>
      <c r="D749" t="str">
        <f>"52"</f>
        <v>52</v>
      </c>
      <c r="E749" t="str">
        <f>""</f>
        <v/>
      </c>
    </row>
    <row r="750" spans="1:5" x14ac:dyDescent="0.35">
      <c r="A750" t="str">
        <f>"NUR AFIFAH BINTI YA'ACOB"</f>
        <v>NUR AFIFAH BINTI YA'ACOB</v>
      </c>
      <c r="B750" t="str">
        <f>"020312011162"</f>
        <v>020312011162</v>
      </c>
      <c r="C750" t="str">
        <f t="shared" si="11"/>
        <v>WTP</v>
      </c>
      <c r="D750" t="str">
        <f>"25"</f>
        <v>25</v>
      </c>
      <c r="E750" t="str">
        <f>""</f>
        <v/>
      </c>
    </row>
    <row r="751" spans="1:5" x14ac:dyDescent="0.35">
      <c r="A751" t="str">
        <f>"NUR AHMAD AKBAR BIN KASMIRAN"</f>
        <v>NUR AHMAD AKBAR BIN KASMIRAN</v>
      </c>
      <c r="B751" t="str">
        <f>"020201010925"</f>
        <v>020201010925</v>
      </c>
      <c r="C751" t="str">
        <f t="shared" si="11"/>
        <v>WTP</v>
      </c>
      <c r="D751" t="str">
        <f>"70"</f>
        <v>70</v>
      </c>
      <c r="E751" t="str">
        <f>""</f>
        <v/>
      </c>
    </row>
    <row r="752" spans="1:5" x14ac:dyDescent="0.35">
      <c r="A752" t="str">
        <f>"NUR AIDILEYAH FITRYANA BINTI ASLIE"</f>
        <v>NUR AIDILEYAH FITRYANA BINTI ASLIE</v>
      </c>
      <c r="B752" t="str">
        <f>"021206120124"</f>
        <v>021206120124</v>
      </c>
      <c r="C752" t="str">
        <f t="shared" si="11"/>
        <v>WTP</v>
      </c>
      <c r="D752" t="str">
        <f>"35"</f>
        <v>35</v>
      </c>
      <c r="E752" t="str">
        <f>""</f>
        <v/>
      </c>
    </row>
    <row r="753" spans="1:5" x14ac:dyDescent="0.35">
      <c r="A753" t="str">
        <f>"NUR AIMAN HAKIM BIN KHAIRUL ANUAR"</f>
        <v>NUR AIMAN HAKIM BIN KHAIRUL ANUAR</v>
      </c>
      <c r="B753" t="str">
        <f>"020108030737"</f>
        <v>020108030737</v>
      </c>
      <c r="C753" t="str">
        <f t="shared" si="11"/>
        <v>WTP</v>
      </c>
      <c r="D753" t="str">
        <f>"23"</f>
        <v>23</v>
      </c>
      <c r="E753" t="str">
        <f>""</f>
        <v/>
      </c>
    </row>
    <row r="754" spans="1:5" x14ac:dyDescent="0.35">
      <c r="A754" t="str">
        <f>"NUR AIN ARISHA BINTI FAIZAL AMIRU RASHID"</f>
        <v>NUR AIN ARISHA BINTI FAIZAL AMIRU RASHID</v>
      </c>
      <c r="B754" t="str">
        <f>"020209110058"</f>
        <v>020209110058</v>
      </c>
      <c r="C754" t="str">
        <f t="shared" si="11"/>
        <v>WTP</v>
      </c>
      <c r="D754" t="str">
        <f>"34"</f>
        <v>34</v>
      </c>
      <c r="E754" t="str">
        <f>""</f>
        <v/>
      </c>
    </row>
    <row r="755" spans="1:5" x14ac:dyDescent="0.35">
      <c r="A755" t="str">
        <f>"NUR AIN BINTI ASMIDI"</f>
        <v>NUR AIN BINTI ASMIDI</v>
      </c>
      <c r="B755" t="str">
        <f>"020613120442"</f>
        <v>020613120442</v>
      </c>
      <c r="C755" t="str">
        <f t="shared" si="11"/>
        <v>WTP</v>
      </c>
      <c r="D755" t="str">
        <f>"39"</f>
        <v>39</v>
      </c>
      <c r="E755" t="str">
        <f>""</f>
        <v/>
      </c>
    </row>
    <row r="756" spans="1:5" x14ac:dyDescent="0.35">
      <c r="A756" t="str">
        <f>"NUR AIN BINTI SUMINARYO"</f>
        <v>NUR AIN BINTI SUMINARYO</v>
      </c>
      <c r="B756" t="str">
        <f>"021003120204"</f>
        <v>021003120204</v>
      </c>
      <c r="C756" t="str">
        <f t="shared" si="11"/>
        <v>WTP</v>
      </c>
      <c r="D756" t="str">
        <f>"51"</f>
        <v>51</v>
      </c>
      <c r="E756" t="str">
        <f>""</f>
        <v/>
      </c>
    </row>
    <row r="757" spans="1:5" x14ac:dyDescent="0.35">
      <c r="A757" t="str">
        <f>"NUR AINA BATRISYIA BINTI AHMAD TAJUDIN"</f>
        <v>NUR AINA BATRISYIA BINTI AHMAD TAJUDIN</v>
      </c>
      <c r="B757" t="str">
        <f>"021230070518"</f>
        <v>021230070518</v>
      </c>
      <c r="C757" t="str">
        <f t="shared" si="11"/>
        <v>WTP</v>
      </c>
      <c r="D757" t="str">
        <f>"43"</f>
        <v>43</v>
      </c>
      <c r="E757" t="str">
        <f>""</f>
        <v/>
      </c>
    </row>
    <row r="758" spans="1:5" x14ac:dyDescent="0.35">
      <c r="A758" t="str">
        <f>"NUR AINA HIDAYAH BINTI AHMAD"</f>
        <v>NUR AINA HIDAYAH BINTI AHMAD</v>
      </c>
      <c r="B758" t="str">
        <f>"020801101046"</f>
        <v>020801101046</v>
      </c>
      <c r="C758" t="str">
        <f t="shared" si="11"/>
        <v>WTP</v>
      </c>
      <c r="D758" t="str">
        <f>"57"</f>
        <v>57</v>
      </c>
      <c r="E758" t="str">
        <f>""</f>
        <v/>
      </c>
    </row>
    <row r="759" spans="1:5" x14ac:dyDescent="0.35">
      <c r="A759" t="str">
        <f>"NUR AINA SYAHIDA BINTI MOHAMMAD SUKRI"</f>
        <v>NUR AINA SYAHIDA BINTI MOHAMMAD SUKRI</v>
      </c>
      <c r="B759" t="str">
        <f>"020410060080"</f>
        <v>020410060080</v>
      </c>
      <c r="C759" t="str">
        <f t="shared" si="11"/>
        <v>WTP</v>
      </c>
      <c r="D759" t="str">
        <f>"60"</f>
        <v>60</v>
      </c>
      <c r="E759" t="str">
        <f>""</f>
        <v/>
      </c>
    </row>
    <row r="760" spans="1:5" x14ac:dyDescent="0.35">
      <c r="A760" t="str">
        <f>"NUR AININ SOFIYA BINTI SAIPOL ANUAR"</f>
        <v>NUR AININ SOFIYA BINTI SAIPOL ANUAR</v>
      </c>
      <c r="B760" t="str">
        <f>"020722070114"</f>
        <v>020722070114</v>
      </c>
      <c r="C760" t="str">
        <f t="shared" si="11"/>
        <v>WTP</v>
      </c>
      <c r="D760" t="str">
        <f>"51"</f>
        <v>51</v>
      </c>
      <c r="E760" t="str">
        <f>""</f>
        <v/>
      </c>
    </row>
    <row r="761" spans="1:5" x14ac:dyDescent="0.35">
      <c r="A761" t="str">
        <f>"NUR AIREEN NATASYA BINTI ZAIDI"</f>
        <v>NUR AIREEN NATASYA BINTI ZAIDI</v>
      </c>
      <c r="B761" t="str">
        <f>"020327020408"</f>
        <v>020327020408</v>
      </c>
      <c r="C761" t="str">
        <f t="shared" si="11"/>
        <v>WTP</v>
      </c>
      <c r="D761" t="str">
        <f>"30"</f>
        <v>30</v>
      </c>
      <c r="E761" t="str">
        <f>""</f>
        <v/>
      </c>
    </row>
    <row r="762" spans="1:5" x14ac:dyDescent="0.35">
      <c r="A762" t="str">
        <f>"NUR ALEESA BINTI ROSLAN"</f>
        <v>NUR ALEESA BINTI ROSLAN</v>
      </c>
      <c r="B762" t="str">
        <f>"020203040140"</f>
        <v>020203040140</v>
      </c>
      <c r="C762" t="str">
        <f t="shared" si="11"/>
        <v>WTP</v>
      </c>
      <c r="D762" t="str">
        <f>"34"</f>
        <v>34</v>
      </c>
      <c r="E762" t="str">
        <f>""</f>
        <v/>
      </c>
    </row>
    <row r="763" spans="1:5" x14ac:dyDescent="0.35">
      <c r="A763" t="str">
        <f>"NUR ALEYA NADIRA BINTI ROSLI"</f>
        <v>NUR ALEYA NADIRA BINTI ROSLI</v>
      </c>
      <c r="B763" t="str">
        <f>"020419141100"</f>
        <v>020419141100</v>
      </c>
      <c r="C763" t="str">
        <f t="shared" si="11"/>
        <v>WTP</v>
      </c>
      <c r="D763" t="str">
        <f>"55"</f>
        <v>55</v>
      </c>
      <c r="E763" t="str">
        <f>""</f>
        <v/>
      </c>
    </row>
    <row r="764" spans="1:5" x14ac:dyDescent="0.35">
      <c r="A764" t="str">
        <f>"NUR ALIAH BINTI MOHD SALIM"</f>
        <v>NUR ALIAH BINTI MOHD SALIM</v>
      </c>
      <c r="B764" t="str">
        <f>"020215011400"</f>
        <v>020215011400</v>
      </c>
      <c r="C764" t="str">
        <f t="shared" si="11"/>
        <v>WTP</v>
      </c>
      <c r="D764" t="str">
        <f>"28"</f>
        <v>28</v>
      </c>
      <c r="E764" t="str">
        <f>""</f>
        <v/>
      </c>
    </row>
    <row r="765" spans="1:5" x14ac:dyDescent="0.35">
      <c r="A765" t="str">
        <f>"NUR ALIYA NASUHA BINTI MARHALIM"</f>
        <v>NUR ALIYA NASUHA BINTI MARHALIM</v>
      </c>
      <c r="B765" t="str">
        <f>"020420080616"</f>
        <v>020420080616</v>
      </c>
      <c r="C765" t="str">
        <f t="shared" si="11"/>
        <v>WTP</v>
      </c>
      <c r="D765" t="str">
        <f>"69"</f>
        <v>69</v>
      </c>
      <c r="E765" t="str">
        <f>""</f>
        <v/>
      </c>
    </row>
    <row r="766" spans="1:5" x14ac:dyDescent="0.35">
      <c r="A766" t="str">
        <f>"NUR AMIRA NADIRA BINTI SAHROLNISAM"</f>
        <v>NUR AMIRA NADIRA BINTI SAHROLNISAM</v>
      </c>
      <c r="B766" t="str">
        <f>"020704060692"</f>
        <v>020704060692</v>
      </c>
      <c r="C766" t="str">
        <f t="shared" si="11"/>
        <v>WTP</v>
      </c>
      <c r="D766" t="str">
        <f>"32"</f>
        <v>32</v>
      </c>
      <c r="E766" t="str">
        <f>""</f>
        <v/>
      </c>
    </row>
    <row r="767" spans="1:5" x14ac:dyDescent="0.35">
      <c r="A767" t="str">
        <f>"NUR AMIRAH NABILA BINTI AZRUL AFANDI"</f>
        <v>NUR AMIRAH NABILA BINTI AZRUL AFANDI</v>
      </c>
      <c r="B767" t="str">
        <f>"021017081736"</f>
        <v>021017081736</v>
      </c>
      <c r="C767" t="str">
        <f t="shared" si="11"/>
        <v>WTP</v>
      </c>
      <c r="D767" t="str">
        <f>"34"</f>
        <v>34</v>
      </c>
      <c r="E767" t="str">
        <f>""</f>
        <v/>
      </c>
    </row>
    <row r="768" spans="1:5" x14ac:dyDescent="0.35">
      <c r="A768" t="str">
        <f>"NUR AMIRAH NAJWA BINTI MOHAMMAD ZUKI"</f>
        <v>NUR AMIRAH NAJWA BINTI MOHAMMAD ZUKI</v>
      </c>
      <c r="B768" t="str">
        <f>"020130030696"</f>
        <v>020130030696</v>
      </c>
      <c r="C768" t="str">
        <f t="shared" si="11"/>
        <v>WTP</v>
      </c>
      <c r="D768" t="str">
        <f>"54"</f>
        <v>54</v>
      </c>
      <c r="E768" t="str">
        <f>""</f>
        <v/>
      </c>
    </row>
    <row r="769" spans="1:5" x14ac:dyDescent="0.35">
      <c r="A769" t="str">
        <f>"NUR ANIS AINA BINTI NAZARDIN"</f>
        <v>NUR ANIS AINA BINTI NAZARDIN</v>
      </c>
      <c r="B769" t="str">
        <f>"021217030386"</f>
        <v>021217030386</v>
      </c>
      <c r="C769" t="str">
        <f t="shared" si="11"/>
        <v>WTP</v>
      </c>
      <c r="D769" t="str">
        <f>"32"</f>
        <v>32</v>
      </c>
      <c r="E769" t="str">
        <f>""</f>
        <v/>
      </c>
    </row>
    <row r="770" spans="1:5" x14ac:dyDescent="0.35">
      <c r="A770" t="str">
        <f>"NUR ANISYA BINTI ROSLI"</f>
        <v>NUR ANISYA BINTI ROSLI</v>
      </c>
      <c r="B770" t="str">
        <f>"020310030036"</f>
        <v>020310030036</v>
      </c>
      <c r="C770" t="str">
        <f t="shared" ref="C770:C833" si="12">"WTP"</f>
        <v>WTP</v>
      </c>
      <c r="D770" t="str">
        <f>"44"</f>
        <v>44</v>
      </c>
      <c r="E770" t="str">
        <f>""</f>
        <v/>
      </c>
    </row>
    <row r="771" spans="1:5" x14ac:dyDescent="0.35">
      <c r="A771" t="str">
        <f>"NUR AQILAH BINTI MAT FOAT"</f>
        <v>NUR AQILAH BINTI MAT FOAT</v>
      </c>
      <c r="B771" t="str">
        <f>"021029100180"</f>
        <v>021029100180</v>
      </c>
      <c r="C771" t="str">
        <f t="shared" si="12"/>
        <v>WTP</v>
      </c>
      <c r="D771" t="str">
        <f>"47"</f>
        <v>47</v>
      </c>
      <c r="E771" t="str">
        <f>""</f>
        <v/>
      </c>
    </row>
    <row r="772" spans="1:5" x14ac:dyDescent="0.35">
      <c r="A772" t="str">
        <f>"NUR AQMA WAHIDAH BINTI HASHIM"</f>
        <v>NUR AQMA WAHIDAH BINTI HASHIM</v>
      </c>
      <c r="B772" t="str">
        <f>"020317050478"</f>
        <v>020317050478</v>
      </c>
      <c r="C772" t="str">
        <f t="shared" si="12"/>
        <v>WTP</v>
      </c>
      <c r="D772" t="str">
        <f>"44"</f>
        <v>44</v>
      </c>
      <c r="E772" t="str">
        <f>""</f>
        <v/>
      </c>
    </row>
    <row r="773" spans="1:5" x14ac:dyDescent="0.35">
      <c r="A773" t="str">
        <f>"NUR ARIFAH BINTI YA'ACOB "</f>
        <v xml:space="preserve">NUR ARIFAH BINTI YA'ACOB </v>
      </c>
      <c r="B773" t="str">
        <f>"020312011154"</f>
        <v>020312011154</v>
      </c>
      <c r="C773" t="str">
        <f t="shared" si="12"/>
        <v>WTP</v>
      </c>
      <c r="D773" t="str">
        <f>"37"</f>
        <v>37</v>
      </c>
      <c r="E773" t="str">
        <f>""</f>
        <v/>
      </c>
    </row>
    <row r="774" spans="1:5" x14ac:dyDescent="0.35">
      <c r="A774" t="str">
        <f>"NUR ASHIKIN BINTI ABU ZAZ"</f>
        <v>NUR ASHIKIN BINTI ABU ZAZ</v>
      </c>
      <c r="B774" t="str">
        <f>"020416040064"</f>
        <v>020416040064</v>
      </c>
      <c r="C774" t="str">
        <f t="shared" si="12"/>
        <v>WTP</v>
      </c>
      <c r="D774" t="str">
        <f>"52"</f>
        <v>52</v>
      </c>
      <c r="E774" t="str">
        <f>""</f>
        <v/>
      </c>
    </row>
    <row r="775" spans="1:5" x14ac:dyDescent="0.35">
      <c r="A775" t="str">
        <f>"NUR ASILAH BINTI GHAZALI"</f>
        <v>NUR ASILAH BINTI GHAZALI</v>
      </c>
      <c r="B775" t="str">
        <f>"020606110190"</f>
        <v>020606110190</v>
      </c>
      <c r="C775" t="str">
        <f t="shared" si="12"/>
        <v>WTP</v>
      </c>
      <c r="D775" t="str">
        <f>"56"</f>
        <v>56</v>
      </c>
      <c r="E775" t="str">
        <f>""</f>
        <v/>
      </c>
    </row>
    <row r="776" spans="1:5" x14ac:dyDescent="0.35">
      <c r="A776" t="str">
        <f>"NUR ASYIQIN BINTI EMRAN"</f>
        <v>NUR ASYIQIN BINTI EMRAN</v>
      </c>
      <c r="B776" t="str">
        <f>"021114040100"</f>
        <v>021114040100</v>
      </c>
      <c r="C776" t="str">
        <f t="shared" si="12"/>
        <v>WTP</v>
      </c>
      <c r="D776" t="str">
        <f>"44"</f>
        <v>44</v>
      </c>
      <c r="E776" t="str">
        <f>""</f>
        <v/>
      </c>
    </row>
    <row r="777" spans="1:5" x14ac:dyDescent="0.35">
      <c r="A777" t="str">
        <f>"NUR ATHIRAH BINTI ABD RASID"</f>
        <v>NUR ATHIRAH BINTI ABD RASID</v>
      </c>
      <c r="B777" t="str">
        <f>"020627060436"</f>
        <v>020627060436</v>
      </c>
      <c r="C777" t="str">
        <f t="shared" si="12"/>
        <v>WTP</v>
      </c>
      <c r="D777" t="str">
        <f>"-1"</f>
        <v>-1</v>
      </c>
      <c r="E777" t="str">
        <f>"3"</f>
        <v>3</v>
      </c>
    </row>
    <row r="778" spans="1:5" x14ac:dyDescent="0.35">
      <c r="A778" t="str">
        <f>"NUR ATIKAH BINTI ZOLKAPLI"</f>
        <v>NUR ATIKAH BINTI ZOLKAPLI</v>
      </c>
      <c r="B778" t="str">
        <f>"020220020678"</f>
        <v>020220020678</v>
      </c>
      <c r="C778" t="str">
        <f t="shared" si="12"/>
        <v>WTP</v>
      </c>
      <c r="D778" t="str">
        <f>"48"</f>
        <v>48</v>
      </c>
      <c r="E778" t="str">
        <f>""</f>
        <v/>
      </c>
    </row>
    <row r="779" spans="1:5" x14ac:dyDescent="0.35">
      <c r="A779" t="str">
        <f>"NUR AYU AQILAH BINTI AZMALI"</f>
        <v>NUR AYU AQILAH BINTI AZMALI</v>
      </c>
      <c r="B779" t="str">
        <f>"020613060152"</f>
        <v>020613060152</v>
      </c>
      <c r="C779" t="str">
        <f t="shared" si="12"/>
        <v>WTP</v>
      </c>
      <c r="D779" t="str">
        <f>"39"</f>
        <v>39</v>
      </c>
      <c r="E779" t="str">
        <f>""</f>
        <v/>
      </c>
    </row>
    <row r="780" spans="1:5" x14ac:dyDescent="0.35">
      <c r="A780" t="str">
        <f>"NUR AYUNI BINTI ABDUL GHANI"</f>
        <v>NUR AYUNI BINTI ABDUL GHANI</v>
      </c>
      <c r="B780" t="str">
        <f>"020616010628"</f>
        <v>020616010628</v>
      </c>
      <c r="C780" t="str">
        <f t="shared" si="12"/>
        <v>WTP</v>
      </c>
      <c r="D780" t="str">
        <f>"48"</f>
        <v>48</v>
      </c>
      <c r="E780" t="str">
        <f>""</f>
        <v/>
      </c>
    </row>
    <row r="781" spans="1:5" x14ac:dyDescent="0.35">
      <c r="A781" t="str">
        <f>"NUR AZIMAH BINTI JUNID"</f>
        <v>NUR AZIMAH BINTI JUNID</v>
      </c>
      <c r="B781" t="str">
        <f>"021003140176"</f>
        <v>021003140176</v>
      </c>
      <c r="C781" t="str">
        <f t="shared" si="12"/>
        <v>WTP</v>
      </c>
      <c r="D781" t="str">
        <f>"66"</f>
        <v>66</v>
      </c>
      <c r="E781" t="str">
        <f>""</f>
        <v/>
      </c>
    </row>
    <row r="782" spans="1:5" x14ac:dyDescent="0.35">
      <c r="A782" t="str">
        <f>"NUR AZRIN BIN ABDUL RAOF"</f>
        <v>NUR AZRIN BIN ABDUL RAOF</v>
      </c>
      <c r="B782" t="str">
        <f>"020829010269"</f>
        <v>020829010269</v>
      </c>
      <c r="C782" t="str">
        <f t="shared" si="12"/>
        <v>WTP</v>
      </c>
      <c r="D782" t="str">
        <f>"30"</f>
        <v>30</v>
      </c>
      <c r="E782" t="str">
        <f>""</f>
        <v/>
      </c>
    </row>
    <row r="783" spans="1:5" x14ac:dyDescent="0.35">
      <c r="A783" t="str">
        <f>"NUR DANIYAH SUHARAH BINTI ZAHANUDDIN"</f>
        <v>NUR DANIYAH SUHARAH BINTI ZAHANUDDIN</v>
      </c>
      <c r="B783" t="str">
        <f>"021006010748"</f>
        <v>021006010748</v>
      </c>
      <c r="C783" t="str">
        <f t="shared" si="12"/>
        <v>WTP</v>
      </c>
      <c r="D783" t="str">
        <f>"24"</f>
        <v>24</v>
      </c>
      <c r="E783" t="str">
        <f>""</f>
        <v/>
      </c>
    </row>
    <row r="784" spans="1:5" x14ac:dyDescent="0.35">
      <c r="A784" t="str">
        <f>"NUR EMILIA BINTI HAMID"</f>
        <v>NUR EMILIA BINTI HAMID</v>
      </c>
      <c r="B784" t="str">
        <f>"020214031004"</f>
        <v>020214031004</v>
      </c>
      <c r="C784" t="str">
        <f t="shared" si="12"/>
        <v>WTP</v>
      </c>
      <c r="D784" t="str">
        <f>"11"</f>
        <v>11</v>
      </c>
      <c r="E784" t="str">
        <f>""</f>
        <v/>
      </c>
    </row>
    <row r="785" spans="1:5" x14ac:dyDescent="0.35">
      <c r="A785" t="str">
        <f>"NUR EZEETI ILIYA BINTI ZUL AKHTARÂ "</f>
        <v>NUR EZEETI ILIYA BINTI ZUL AKHTARÂ </v>
      </c>
      <c r="B785" t="str">
        <f>"021129081036"</f>
        <v>021129081036</v>
      </c>
      <c r="C785" t="str">
        <f t="shared" si="12"/>
        <v>WTP</v>
      </c>
      <c r="D785" t="str">
        <f>"30"</f>
        <v>30</v>
      </c>
      <c r="E785" t="str">
        <f>""</f>
        <v/>
      </c>
    </row>
    <row r="786" spans="1:5" x14ac:dyDescent="0.35">
      <c r="A786" t="str">
        <f>"NUR FAHANA BT MOHD FARID"</f>
        <v>NUR FAHANA BT MOHD FARID</v>
      </c>
      <c r="B786" t="str">
        <f>"020903030410"</f>
        <v>020903030410</v>
      </c>
      <c r="C786" t="str">
        <f t="shared" si="12"/>
        <v>WTP</v>
      </c>
      <c r="D786" t="str">
        <f>"36"</f>
        <v>36</v>
      </c>
      <c r="E786" t="str">
        <f>""</f>
        <v/>
      </c>
    </row>
    <row r="787" spans="1:5" x14ac:dyDescent="0.35">
      <c r="A787" t="str">
        <f>"NUR FAIZAH BINTI ZULKIFLI"</f>
        <v>NUR FAIZAH BINTI ZULKIFLI</v>
      </c>
      <c r="B787" t="str">
        <f>"020412060746"</f>
        <v>020412060746</v>
      </c>
      <c r="C787" t="str">
        <f t="shared" si="12"/>
        <v>WTP</v>
      </c>
      <c r="D787" t="str">
        <f>"49"</f>
        <v>49</v>
      </c>
      <c r="E787" t="str">
        <f>""</f>
        <v/>
      </c>
    </row>
    <row r="788" spans="1:5" x14ac:dyDescent="0.35">
      <c r="A788" t="str">
        <f>"NUR FARALIANA BINTI AMRAN"</f>
        <v>NUR FARALIANA BINTI AMRAN</v>
      </c>
      <c r="B788" t="str">
        <f>"021109060414"</f>
        <v>021109060414</v>
      </c>
      <c r="C788" t="str">
        <f t="shared" si="12"/>
        <v>WTP</v>
      </c>
      <c r="D788" t="str">
        <f>"73"</f>
        <v>73</v>
      </c>
      <c r="E788" t="str">
        <f>""</f>
        <v/>
      </c>
    </row>
    <row r="789" spans="1:5" x14ac:dyDescent="0.35">
      <c r="A789" t="str">
        <f>"NUR FARISYAH BINTI JAMALUDIN"</f>
        <v>NUR FARISYAH BINTI JAMALUDIN</v>
      </c>
      <c r="B789" t="str">
        <f>"020409140550"</f>
        <v>020409140550</v>
      </c>
      <c r="C789" t="str">
        <f t="shared" si="12"/>
        <v>WTP</v>
      </c>
      <c r="D789" t="str">
        <f>"55"</f>
        <v>55</v>
      </c>
      <c r="E789" t="str">
        <f>""</f>
        <v/>
      </c>
    </row>
    <row r="790" spans="1:5" x14ac:dyDescent="0.35">
      <c r="A790" t="str">
        <f>"NUR FARIZA BINTI ISAHUDDIN"</f>
        <v>NUR FARIZA BINTI ISAHUDDIN</v>
      </c>
      <c r="B790" t="str">
        <f>"020815080194"</f>
        <v>020815080194</v>
      </c>
      <c r="C790" t="str">
        <f t="shared" si="12"/>
        <v>WTP</v>
      </c>
      <c r="D790" t="str">
        <f>"40"</f>
        <v>40</v>
      </c>
      <c r="E790" t="str">
        <f>""</f>
        <v/>
      </c>
    </row>
    <row r="791" spans="1:5" x14ac:dyDescent="0.35">
      <c r="A791" t="str">
        <f>"NUR FATHIHAH BINTI AZMI"</f>
        <v>NUR FATHIHAH BINTI AZMI</v>
      </c>
      <c r="B791" t="str">
        <f>"020621140486"</f>
        <v>020621140486</v>
      </c>
      <c r="C791" t="str">
        <f t="shared" si="12"/>
        <v>WTP</v>
      </c>
      <c r="D791" t="str">
        <f>"53"</f>
        <v>53</v>
      </c>
      <c r="E791" t="str">
        <f>""</f>
        <v/>
      </c>
    </row>
    <row r="792" spans="1:5" x14ac:dyDescent="0.35">
      <c r="A792" t="str">
        <f>"NUR FATIN ANIS BINTI MD YUSSOF"</f>
        <v>NUR FATIN ANIS BINTI MD YUSSOF</v>
      </c>
      <c r="B792" t="str">
        <f>"021223040046"</f>
        <v>021223040046</v>
      </c>
      <c r="C792" t="str">
        <f t="shared" si="12"/>
        <v>WTP</v>
      </c>
      <c r="D792" t="str">
        <f>"40"</f>
        <v>40</v>
      </c>
      <c r="E792" t="str">
        <f>""</f>
        <v/>
      </c>
    </row>
    <row r="793" spans="1:5" x14ac:dyDescent="0.35">
      <c r="A793" t="str">
        <f>"NUR FATIN AQILA BINTI HARMY SAM"</f>
        <v>NUR FATIN AQILA BINTI HARMY SAM</v>
      </c>
      <c r="B793" t="str">
        <f>"020113100648"</f>
        <v>020113100648</v>
      </c>
      <c r="C793" t="str">
        <f t="shared" si="12"/>
        <v>WTP</v>
      </c>
      <c r="D793" t="str">
        <f>"47"</f>
        <v>47</v>
      </c>
      <c r="E793" t="str">
        <f>""</f>
        <v/>
      </c>
    </row>
    <row r="794" spans="1:5" x14ac:dyDescent="0.35">
      <c r="A794" t="str">
        <f>"NUR FATIN ASYIRAH BINTI MOHAMAD NAZRI"</f>
        <v>NUR FATIN ASYIRAH BINTI MOHAMAD NAZRI</v>
      </c>
      <c r="B794" t="str">
        <f>"021203030158"</f>
        <v>021203030158</v>
      </c>
      <c r="C794" t="str">
        <f t="shared" si="12"/>
        <v>WTP</v>
      </c>
      <c r="D794" t="str">
        <f>"43"</f>
        <v>43</v>
      </c>
      <c r="E794" t="str">
        <f>""</f>
        <v/>
      </c>
    </row>
    <row r="795" spans="1:5" x14ac:dyDescent="0.35">
      <c r="A795" t="str">
        <f>"NUR FATIN BINTI ROSLI"</f>
        <v>NUR FATIN BINTI ROSLI</v>
      </c>
      <c r="B795" t="str">
        <f>"020711020058"</f>
        <v>020711020058</v>
      </c>
      <c r="C795" t="str">
        <f t="shared" si="12"/>
        <v>WTP</v>
      </c>
      <c r="D795" t="str">
        <f>"38"</f>
        <v>38</v>
      </c>
      <c r="E795" t="str">
        <f>""</f>
        <v/>
      </c>
    </row>
    <row r="796" spans="1:5" x14ac:dyDescent="0.35">
      <c r="A796" t="str">
        <f>"NUR FATIN MAISARAH BINTI ZULKIFLY"</f>
        <v>NUR FATIN MAISARAH BINTI ZULKIFLY</v>
      </c>
      <c r="B796" t="str">
        <f>"021018012070"</f>
        <v>021018012070</v>
      </c>
      <c r="C796" t="str">
        <f t="shared" si="12"/>
        <v>WTP</v>
      </c>
      <c r="D796" t="str">
        <f>"25"</f>
        <v>25</v>
      </c>
      <c r="E796" t="str">
        <f>""</f>
        <v/>
      </c>
    </row>
    <row r="797" spans="1:5" x14ac:dyDescent="0.35">
      <c r="A797" t="str">
        <f>"NUR FIRZANAH BINTI MOHD FAIRULNISHAM"</f>
        <v>NUR FIRZANAH BINTI MOHD FAIRULNISHAM</v>
      </c>
      <c r="B797" t="str">
        <f>"020913011002"</f>
        <v>020913011002</v>
      </c>
      <c r="C797" t="str">
        <f t="shared" si="12"/>
        <v>WTP</v>
      </c>
      <c r="D797" t="str">
        <f>"65"</f>
        <v>65</v>
      </c>
      <c r="E797" t="str">
        <f>""</f>
        <v/>
      </c>
    </row>
    <row r="798" spans="1:5" x14ac:dyDescent="0.35">
      <c r="A798" t="str">
        <f>"NUR HAFIZAH ASWANI BINTI SALIMÂ "</f>
        <v>NUR HAFIZAH ASWANI BINTI SALIMÂ </v>
      </c>
      <c r="B798" t="str">
        <f>"020220080224"</f>
        <v>020220080224</v>
      </c>
      <c r="C798" t="str">
        <f t="shared" si="12"/>
        <v>WTP</v>
      </c>
      <c r="D798" t="str">
        <f>"38"</f>
        <v>38</v>
      </c>
      <c r="E798" t="str">
        <f>""</f>
        <v/>
      </c>
    </row>
    <row r="799" spans="1:5" x14ac:dyDescent="0.35">
      <c r="A799" t="str">
        <f>"NUR HANI KHALILAH BINTI KHAIRO ANUAR"</f>
        <v>NUR HANI KHALILAH BINTI KHAIRO ANUAR</v>
      </c>
      <c r="B799" t="str">
        <f>"020710020806"</f>
        <v>020710020806</v>
      </c>
      <c r="C799" t="str">
        <f t="shared" si="12"/>
        <v>WTP</v>
      </c>
      <c r="D799" t="str">
        <f>"50"</f>
        <v>50</v>
      </c>
      <c r="E799" t="str">
        <f>""</f>
        <v/>
      </c>
    </row>
    <row r="800" spans="1:5" x14ac:dyDescent="0.35">
      <c r="A800" t="str">
        <f>"NUR HANIS NAJWA BINTI MOHD RAIS"</f>
        <v>NUR HANIS NAJWA BINTI MOHD RAIS</v>
      </c>
      <c r="B800" t="str">
        <f>"021204140252"</f>
        <v>021204140252</v>
      </c>
      <c r="C800" t="str">
        <f t="shared" si="12"/>
        <v>WTP</v>
      </c>
      <c r="D800" t="str">
        <f>"44"</f>
        <v>44</v>
      </c>
      <c r="E800" t="str">
        <f>""</f>
        <v/>
      </c>
    </row>
    <row r="801" spans="1:5" x14ac:dyDescent="0.35">
      <c r="A801" t="str">
        <f>"NUR HASLINDA BINTI JUNAIDI"</f>
        <v>NUR HASLINDA BINTI JUNAIDI</v>
      </c>
      <c r="B801" t="str">
        <f>"020731060284"</f>
        <v>020731060284</v>
      </c>
      <c r="C801" t="str">
        <f t="shared" si="12"/>
        <v>WTP</v>
      </c>
      <c r="D801" t="str">
        <f>"40"</f>
        <v>40</v>
      </c>
      <c r="E801" t="str">
        <f>""</f>
        <v/>
      </c>
    </row>
    <row r="802" spans="1:5" x14ac:dyDescent="0.35">
      <c r="A802" t="str">
        <f>"NUR HIDAYAH BINTI NORLI"</f>
        <v>NUR HIDAYAH BINTI NORLI</v>
      </c>
      <c r="B802" t="str">
        <f>"020627090088"</f>
        <v>020627090088</v>
      </c>
      <c r="C802" t="str">
        <f t="shared" si="12"/>
        <v>WTP</v>
      </c>
      <c r="D802" t="str">
        <f>"41"</f>
        <v>41</v>
      </c>
      <c r="E802" t="str">
        <f>""</f>
        <v/>
      </c>
    </row>
    <row r="803" spans="1:5" x14ac:dyDescent="0.35">
      <c r="A803" t="str">
        <f>"NUR HUSNINA BINTI MOHD SAAD"</f>
        <v>NUR HUSNINA BINTI MOHD SAAD</v>
      </c>
      <c r="B803" t="str">
        <f>"020430020422"</f>
        <v>020430020422</v>
      </c>
      <c r="C803" t="str">
        <f t="shared" si="12"/>
        <v>WTP</v>
      </c>
      <c r="D803" t="str">
        <f>"42"</f>
        <v>42</v>
      </c>
      <c r="E803" t="str">
        <f>""</f>
        <v/>
      </c>
    </row>
    <row r="804" spans="1:5" x14ac:dyDescent="0.35">
      <c r="A804" t="str">
        <f>"NUR ILLYANA FATIHAH ZAIDI"</f>
        <v>NUR ILLYANA FATIHAH ZAIDI</v>
      </c>
      <c r="B804" t="str">
        <f>"020513021084"</f>
        <v>020513021084</v>
      </c>
      <c r="C804" t="str">
        <f t="shared" si="12"/>
        <v>WTP</v>
      </c>
      <c r="D804" t="str">
        <f>"36"</f>
        <v>36</v>
      </c>
      <c r="E804" t="str">
        <f>""</f>
        <v/>
      </c>
    </row>
    <row r="805" spans="1:5" x14ac:dyDescent="0.35">
      <c r="A805" t="str">
        <f>"NUR ILYANA ZAKIRA BINTI HIRWAN"</f>
        <v>NUR ILYANA ZAKIRA BINTI HIRWAN</v>
      </c>
      <c r="B805" t="str">
        <f>"021108100832"</f>
        <v>021108100832</v>
      </c>
      <c r="C805" t="str">
        <f t="shared" si="12"/>
        <v>WTP</v>
      </c>
      <c r="D805" t="str">
        <f>"58"</f>
        <v>58</v>
      </c>
      <c r="E805" t="str">
        <f>""</f>
        <v/>
      </c>
    </row>
    <row r="806" spans="1:5" x14ac:dyDescent="0.35">
      <c r="A806" t="str">
        <f>"NUR IMAN IZZATI BINTI SHAHMALUDIN"</f>
        <v>NUR IMAN IZZATI BINTI SHAHMALUDIN</v>
      </c>
      <c r="B806" t="str">
        <f>"021124140420"</f>
        <v>021124140420</v>
      </c>
      <c r="C806" t="str">
        <f t="shared" si="12"/>
        <v>WTP</v>
      </c>
      <c r="D806" t="str">
        <f>"56"</f>
        <v>56</v>
      </c>
      <c r="E806" t="str">
        <f>""</f>
        <v/>
      </c>
    </row>
    <row r="807" spans="1:5" x14ac:dyDescent="0.35">
      <c r="A807" t="str">
        <f>"NUR IZZAH NAJWA BINTI NASIR"</f>
        <v>NUR IZZAH NAJWA BINTI NASIR</v>
      </c>
      <c r="B807" t="str">
        <f>"020825120364"</f>
        <v>020825120364</v>
      </c>
      <c r="C807" t="str">
        <f t="shared" si="12"/>
        <v>WTP</v>
      </c>
      <c r="D807" t="str">
        <f>"63"</f>
        <v>63</v>
      </c>
      <c r="E807" t="str">
        <f>""</f>
        <v/>
      </c>
    </row>
    <row r="808" spans="1:5" x14ac:dyDescent="0.35">
      <c r="A808" t="str">
        <f>"NUR IZZATI BINTI AIDZUDIN"</f>
        <v>NUR IZZATI BINTI AIDZUDIN</v>
      </c>
      <c r="B808" t="str">
        <f>"020903020984"</f>
        <v>020903020984</v>
      </c>
      <c r="C808" t="str">
        <f t="shared" si="12"/>
        <v>WTP</v>
      </c>
      <c r="D808" t="str">
        <f>"30"</f>
        <v>30</v>
      </c>
      <c r="E808" t="str">
        <f>""</f>
        <v/>
      </c>
    </row>
    <row r="809" spans="1:5" x14ac:dyDescent="0.35">
      <c r="A809" t="str">
        <f>"NUR IZZATI SYAFIQAH BINTI MOHD DALIM"</f>
        <v>NUR IZZATI SYAFIQAH BINTI MOHD DALIM</v>
      </c>
      <c r="B809" t="str">
        <f>"020601100428"</f>
        <v>020601100428</v>
      </c>
      <c r="C809" t="str">
        <f t="shared" si="12"/>
        <v>WTP</v>
      </c>
      <c r="D809" t="str">
        <f>"60"</f>
        <v>60</v>
      </c>
      <c r="E809" t="str">
        <f>""</f>
        <v/>
      </c>
    </row>
    <row r="810" spans="1:5" x14ac:dyDescent="0.35">
      <c r="A810" t="str">
        <f>"NUR IZZATY BINTI RONNIE"</f>
        <v>NUR IZZATY BINTI RONNIE</v>
      </c>
      <c r="B810" t="str">
        <f>"020605120354"</f>
        <v>020605120354</v>
      </c>
      <c r="C810" t="str">
        <f t="shared" si="12"/>
        <v>WTP</v>
      </c>
      <c r="D810" t="str">
        <f>"41"</f>
        <v>41</v>
      </c>
      <c r="E810" t="str">
        <f>""</f>
        <v/>
      </c>
    </row>
    <row r="811" spans="1:5" x14ac:dyDescent="0.35">
      <c r="A811" t="str">
        <f>"NUR KAMILIA FADHILAH BINTI RIDZUAN"</f>
        <v>NUR KAMILIA FADHILAH BINTI RIDZUAN</v>
      </c>
      <c r="B811" t="str">
        <f>"020220140274"</f>
        <v>020220140274</v>
      </c>
      <c r="C811" t="str">
        <f t="shared" si="12"/>
        <v>WTP</v>
      </c>
      <c r="D811" t="str">
        <f>"30"</f>
        <v>30</v>
      </c>
      <c r="E811" t="str">
        <f>""</f>
        <v/>
      </c>
    </row>
    <row r="812" spans="1:5" x14ac:dyDescent="0.35">
      <c r="A812" t="str">
        <f>"NUR KHAIRAH BINTI SUHAIMI"</f>
        <v>NUR KHAIRAH BINTI SUHAIMI</v>
      </c>
      <c r="B812" t="str">
        <f>"020221010850"</f>
        <v>020221010850</v>
      </c>
      <c r="C812" t="str">
        <f t="shared" si="12"/>
        <v>WTP</v>
      </c>
      <c r="D812" t="str">
        <f>"38"</f>
        <v>38</v>
      </c>
      <c r="E812" t="str">
        <f>""</f>
        <v/>
      </c>
    </row>
    <row r="813" spans="1:5" x14ac:dyDescent="0.35">
      <c r="A813" t="str">
        <f>"NUR KHAIRINA SYAHIRAH BINTI KHAIRUL AZLI"</f>
        <v>NUR KHAIRINA SYAHIRAH BINTI KHAIRUL AZLI</v>
      </c>
      <c r="B813" t="str">
        <f>"020927020524"</f>
        <v>020927020524</v>
      </c>
      <c r="C813" t="str">
        <f t="shared" si="12"/>
        <v>WTP</v>
      </c>
      <c r="D813" t="str">
        <f>"42"</f>
        <v>42</v>
      </c>
      <c r="E813" t="str">
        <f>""</f>
        <v/>
      </c>
    </row>
    <row r="814" spans="1:5" x14ac:dyDescent="0.35">
      <c r="A814" t="str">
        <f>"NUR KHUZAIHA BINTI JALIL"</f>
        <v>NUR KHUZAIHA BINTI JALIL</v>
      </c>
      <c r="B814" t="str">
        <f>"020825120268"</f>
        <v>020825120268</v>
      </c>
      <c r="C814" t="str">
        <f t="shared" si="12"/>
        <v>WTP</v>
      </c>
      <c r="D814" t="str">
        <f>"45"</f>
        <v>45</v>
      </c>
      <c r="E814" t="str">
        <f>""</f>
        <v/>
      </c>
    </row>
    <row r="815" spans="1:5" x14ac:dyDescent="0.35">
      <c r="A815" t="str">
        <f>"NUR MARHAINI BINTI SHAMSUDIN"</f>
        <v>NUR MARHAINI BINTI SHAMSUDIN</v>
      </c>
      <c r="B815" t="str">
        <f>"020404160034"</f>
        <v>020404160034</v>
      </c>
      <c r="C815" t="str">
        <f t="shared" si="12"/>
        <v>WTP</v>
      </c>
      <c r="D815" t="str">
        <f>"31"</f>
        <v>31</v>
      </c>
      <c r="E815" t="str">
        <f>""</f>
        <v/>
      </c>
    </row>
    <row r="816" spans="1:5" x14ac:dyDescent="0.35">
      <c r="A816" t="str">
        <f>"NUR MASHITAH NAZIRA BINTI MOHD SAID"</f>
        <v>NUR MASHITAH NAZIRA BINTI MOHD SAID</v>
      </c>
      <c r="B816" t="str">
        <f>"020716010836"</f>
        <v>020716010836</v>
      </c>
      <c r="C816" t="str">
        <f t="shared" si="12"/>
        <v>WTP</v>
      </c>
      <c r="D816" t="str">
        <f>"58"</f>
        <v>58</v>
      </c>
      <c r="E816" t="str">
        <f>""</f>
        <v/>
      </c>
    </row>
    <row r="817" spans="1:5" x14ac:dyDescent="0.35">
      <c r="A817" t="str">
        <f>"NUR MIZAN QISTINA BINTI AZAHAR"</f>
        <v>NUR MIZAN QISTINA BINTI AZAHAR</v>
      </c>
      <c r="B817" t="str">
        <f>"020107070200"</f>
        <v>020107070200</v>
      </c>
      <c r="C817" t="str">
        <f t="shared" si="12"/>
        <v>WTP</v>
      </c>
      <c r="D817" t="str">
        <f>"55"</f>
        <v>55</v>
      </c>
      <c r="E817" t="str">
        <f>""</f>
        <v/>
      </c>
    </row>
    <row r="818" spans="1:5" x14ac:dyDescent="0.35">
      <c r="A818" t="str">
        <f>"NUR MUHAMMAD SOLEH BIN RUSLEE"</f>
        <v>NUR MUHAMMAD SOLEH BIN RUSLEE</v>
      </c>
      <c r="B818" t="str">
        <f>"020314020927"</f>
        <v>020314020927</v>
      </c>
      <c r="C818" t="str">
        <f t="shared" si="12"/>
        <v>WTP</v>
      </c>
      <c r="D818" t="str">
        <f>"46"</f>
        <v>46</v>
      </c>
      <c r="E818" t="str">
        <f>""</f>
        <v/>
      </c>
    </row>
    <row r="819" spans="1:5" x14ac:dyDescent="0.35">
      <c r="A819" t="str">
        <f>"NUR MURNI AFHIQAH BINTI HAZIMI"</f>
        <v>NUR MURNI AFHIQAH BINTI HAZIMI</v>
      </c>
      <c r="B819" t="str">
        <f>"020126080252"</f>
        <v>020126080252</v>
      </c>
      <c r="C819" t="str">
        <f t="shared" si="12"/>
        <v>WTP</v>
      </c>
      <c r="D819" t="str">
        <f>"56"</f>
        <v>56</v>
      </c>
      <c r="E819" t="str">
        <f>""</f>
        <v/>
      </c>
    </row>
    <row r="820" spans="1:5" x14ac:dyDescent="0.35">
      <c r="A820" t="str">
        <f>"NUR NABILAH BINTI SAIDI"</f>
        <v>NUR NABILAH BINTI SAIDI</v>
      </c>
      <c r="B820" t="str">
        <f>"020515110590"</f>
        <v>020515110590</v>
      </c>
      <c r="C820" t="str">
        <f t="shared" si="12"/>
        <v>WTP</v>
      </c>
      <c r="D820" t="str">
        <f>"43"</f>
        <v>43</v>
      </c>
      <c r="E820" t="str">
        <f>""</f>
        <v/>
      </c>
    </row>
    <row r="821" spans="1:5" x14ac:dyDescent="0.35">
      <c r="A821" t="str">
        <f>"NUR NADHIRAH BINTI ABDULLAH ISMAWI"</f>
        <v>NUR NADHIRAH BINTI ABDULLAH ISMAWI</v>
      </c>
      <c r="B821" t="str">
        <f>"020302011222"</f>
        <v>020302011222</v>
      </c>
      <c r="C821" t="str">
        <f t="shared" si="12"/>
        <v>WTP</v>
      </c>
      <c r="D821" t="str">
        <f>"42"</f>
        <v>42</v>
      </c>
      <c r="E821" t="str">
        <f>""</f>
        <v/>
      </c>
    </row>
    <row r="822" spans="1:5" x14ac:dyDescent="0.35">
      <c r="A822" t="str">
        <f>"NUR NADIHAH BINTI AZMI"</f>
        <v>NUR NADIHAH BINTI AZMI</v>
      </c>
      <c r="B822" t="str">
        <f>"020117110464"</f>
        <v>020117110464</v>
      </c>
      <c r="C822" t="str">
        <f t="shared" si="12"/>
        <v>WTP</v>
      </c>
      <c r="D822" t="str">
        <f>"49"</f>
        <v>49</v>
      </c>
      <c r="E822" t="str">
        <f>""</f>
        <v/>
      </c>
    </row>
    <row r="823" spans="1:5" x14ac:dyDescent="0.35">
      <c r="A823" t="str">
        <f>"NUR QISTINA ALYA BINTI HIRMADI"</f>
        <v>NUR QISTINA ALYA BINTI HIRMADI</v>
      </c>
      <c r="B823" t="str">
        <f>"021030140112"</f>
        <v>021030140112</v>
      </c>
      <c r="C823" t="str">
        <f t="shared" si="12"/>
        <v>WTP</v>
      </c>
      <c r="D823" t="str">
        <f>"63"</f>
        <v>63</v>
      </c>
      <c r="E823" t="str">
        <f>""</f>
        <v/>
      </c>
    </row>
    <row r="824" spans="1:5" x14ac:dyDescent="0.35">
      <c r="A824" t="str">
        <f>"NUR QURRATU AIN BINTI ANUAR"</f>
        <v>NUR QURRATU AIN BINTI ANUAR</v>
      </c>
      <c r="B824" t="str">
        <f>"020328010236"</f>
        <v>020328010236</v>
      </c>
      <c r="C824" t="str">
        <f t="shared" si="12"/>
        <v>WTP</v>
      </c>
      <c r="D824" t="str">
        <f>"60"</f>
        <v>60</v>
      </c>
      <c r="E824" t="str">
        <f>""</f>
        <v/>
      </c>
    </row>
    <row r="825" spans="1:5" x14ac:dyDescent="0.35">
      <c r="A825" t="str">
        <f>"NUR RAIZATUL ASHIKIN BINTI MAT RAHIM"</f>
        <v>NUR RAIZATUL ASHIKIN BINTI MAT RAHIM</v>
      </c>
      <c r="B825" t="str">
        <f>"020730110024"</f>
        <v>020730110024</v>
      </c>
      <c r="C825" t="str">
        <f t="shared" si="12"/>
        <v>WTP</v>
      </c>
      <c r="D825" t="str">
        <f>"33"</f>
        <v>33</v>
      </c>
      <c r="E825" t="str">
        <f>""</f>
        <v/>
      </c>
    </row>
    <row r="826" spans="1:5" x14ac:dyDescent="0.35">
      <c r="A826" t="str">
        <f>"NUR RAS ADIBA BINTI ADZMI"</f>
        <v>NUR RAS ADIBA BINTI ADZMI</v>
      </c>
      <c r="B826" t="str">
        <f>"020730050404"</f>
        <v>020730050404</v>
      </c>
      <c r="C826" t="str">
        <f t="shared" si="12"/>
        <v>WTP</v>
      </c>
      <c r="D826" t="str">
        <f>"44"</f>
        <v>44</v>
      </c>
      <c r="E826" t="str">
        <f>""</f>
        <v/>
      </c>
    </row>
    <row r="827" spans="1:5" x14ac:dyDescent="0.35">
      <c r="A827" t="str">
        <f>"NUR SALEHA BINTI AB RAZAK"</f>
        <v>NUR SALEHA BINTI AB RAZAK</v>
      </c>
      <c r="B827" t="str">
        <f>"020107011470"</f>
        <v>020107011470</v>
      </c>
      <c r="C827" t="str">
        <f t="shared" si="12"/>
        <v>WTP</v>
      </c>
      <c r="D827" t="str">
        <f>"52"</f>
        <v>52</v>
      </c>
      <c r="E827" t="str">
        <f>""</f>
        <v/>
      </c>
    </row>
    <row r="828" spans="1:5" x14ac:dyDescent="0.35">
      <c r="A828" t="str">
        <f>"NUR SASZWIN LIYANA BINTI SAMSUDIN"</f>
        <v>NUR SASZWIN LIYANA BINTI SAMSUDIN</v>
      </c>
      <c r="B828" t="str">
        <f>"020227080366"</f>
        <v>020227080366</v>
      </c>
      <c r="C828" t="str">
        <f t="shared" si="12"/>
        <v>WTP</v>
      </c>
      <c r="D828" t="str">
        <f>"63"</f>
        <v>63</v>
      </c>
      <c r="E828" t="str">
        <f>""</f>
        <v/>
      </c>
    </row>
    <row r="829" spans="1:5" x14ac:dyDescent="0.35">
      <c r="A829" t="str">
        <f>"NUR SHAHIDAH ABDULLAH"</f>
        <v>NUR SHAHIDAH ABDULLAH</v>
      </c>
      <c r="B829" t="str">
        <f>"020117130668"</f>
        <v>020117130668</v>
      </c>
      <c r="C829" t="str">
        <f t="shared" si="12"/>
        <v>WTP</v>
      </c>
      <c r="D829" t="str">
        <f>"47"</f>
        <v>47</v>
      </c>
      <c r="E829" t="str">
        <f>""</f>
        <v/>
      </c>
    </row>
    <row r="830" spans="1:5" x14ac:dyDescent="0.35">
      <c r="A830" t="str">
        <f>"NUR SHAIDA ABDULLAH "</f>
        <v xml:space="preserve">NUR SHAIDA ABDULLAH </v>
      </c>
      <c r="B830" t="str">
        <f>"020526121308"</f>
        <v>020526121308</v>
      </c>
      <c r="C830" t="str">
        <f t="shared" si="12"/>
        <v>WTP</v>
      </c>
      <c r="D830" t="str">
        <f>"44"</f>
        <v>44</v>
      </c>
      <c r="E830" t="str">
        <f>""</f>
        <v/>
      </c>
    </row>
    <row r="831" spans="1:5" x14ac:dyDescent="0.35">
      <c r="A831" t="str">
        <f>"NUR SHARMIMI BINTI MAT AIL"</f>
        <v>NUR SHARMIMI BINTI MAT AIL</v>
      </c>
      <c r="B831" t="str">
        <f>"021124030918"</f>
        <v>021124030918</v>
      </c>
      <c r="C831" t="str">
        <f t="shared" si="12"/>
        <v>WTP</v>
      </c>
      <c r="D831" t="str">
        <f>"50"</f>
        <v>50</v>
      </c>
      <c r="E831" t="str">
        <f>""</f>
        <v/>
      </c>
    </row>
    <row r="832" spans="1:5" x14ac:dyDescent="0.35">
      <c r="A832" t="str">
        <f>"NUR SURIANI BINTI MOHD LATIF"</f>
        <v>NUR SURIANI BINTI MOHD LATIF</v>
      </c>
      <c r="B832" t="str">
        <f>"020416020100"</f>
        <v>020416020100</v>
      </c>
      <c r="C832" t="str">
        <f t="shared" si="12"/>
        <v>WTP</v>
      </c>
      <c r="D832" t="str">
        <f>"52"</f>
        <v>52</v>
      </c>
      <c r="E832" t="str">
        <f>""</f>
        <v/>
      </c>
    </row>
    <row r="833" spans="1:5" x14ac:dyDescent="0.35">
      <c r="A833" t="str">
        <f>"NUR SYAFIA UMAIRA BINTI ZAINAL ABIDIN"</f>
        <v>NUR SYAFIA UMAIRA BINTI ZAINAL ABIDIN</v>
      </c>
      <c r="B833" t="str">
        <f>"020507070760"</f>
        <v>020507070760</v>
      </c>
      <c r="C833" t="str">
        <f t="shared" si="12"/>
        <v>WTP</v>
      </c>
      <c r="D833" t="str">
        <f>"37"</f>
        <v>37</v>
      </c>
      <c r="E833" t="str">
        <f>""</f>
        <v/>
      </c>
    </row>
    <row r="834" spans="1:5" x14ac:dyDescent="0.35">
      <c r="A834" t="str">
        <f>"NUR SYAFIKA BT SHAAIBON"</f>
        <v>NUR SYAFIKA BT SHAAIBON</v>
      </c>
      <c r="B834" t="str">
        <f>"020326030532"</f>
        <v>020326030532</v>
      </c>
      <c r="C834" t="str">
        <f t="shared" ref="C834:C897" si="13">"WTP"</f>
        <v>WTP</v>
      </c>
      <c r="D834" t="str">
        <f>"-1"</f>
        <v>-1</v>
      </c>
      <c r="E834" t="str">
        <f>"3"</f>
        <v>3</v>
      </c>
    </row>
    <row r="835" spans="1:5" x14ac:dyDescent="0.35">
      <c r="A835" t="str">
        <f>"NUR SYAFINAZ AQASHA BINTI ABDULLAH"</f>
        <v>NUR SYAFINAZ AQASHA BINTI ABDULLAH</v>
      </c>
      <c r="B835" t="str">
        <f>"020807060580"</f>
        <v>020807060580</v>
      </c>
      <c r="C835" t="str">
        <f t="shared" si="13"/>
        <v>WTP</v>
      </c>
      <c r="D835" t="str">
        <f>"20"</f>
        <v>20</v>
      </c>
      <c r="E835" t="str">
        <f>""</f>
        <v/>
      </c>
    </row>
    <row r="836" spans="1:5" x14ac:dyDescent="0.35">
      <c r="A836" t="str">
        <f>"NUR SYAHIRAH BINTI ARIFFIN"</f>
        <v>NUR SYAHIRAH BINTI ARIFFIN</v>
      </c>
      <c r="B836" t="str">
        <f>"020307120276"</f>
        <v>020307120276</v>
      </c>
      <c r="C836" t="str">
        <f t="shared" si="13"/>
        <v>WTP</v>
      </c>
      <c r="D836" t="str">
        <f>"62"</f>
        <v>62</v>
      </c>
      <c r="E836" t="str">
        <f>""</f>
        <v/>
      </c>
    </row>
    <row r="837" spans="1:5" x14ac:dyDescent="0.35">
      <c r="A837" t="str">
        <f>"NUR SYAKILLA IZZATI BINTI MOHD SHAHWAL"</f>
        <v>NUR SYAKILLA IZZATI BINTI MOHD SHAHWAL</v>
      </c>
      <c r="B837" t="str">
        <f>"020822040190"</f>
        <v>020822040190</v>
      </c>
      <c r="C837" t="str">
        <f t="shared" si="13"/>
        <v>WTP</v>
      </c>
      <c r="D837" t="str">
        <f>"34"</f>
        <v>34</v>
      </c>
      <c r="E837" t="str">
        <f>""</f>
        <v/>
      </c>
    </row>
    <row r="838" spans="1:5" x14ac:dyDescent="0.35">
      <c r="A838" t="str">
        <f>"NUR SYAKIREEN BINTI SARIFF"</f>
        <v>NUR SYAKIREEN BINTI SARIFF</v>
      </c>
      <c r="B838" t="str">
        <f>"020905020638"</f>
        <v>020905020638</v>
      </c>
      <c r="C838" t="str">
        <f t="shared" si="13"/>
        <v>WTP</v>
      </c>
      <c r="D838" t="str">
        <f>"42"</f>
        <v>42</v>
      </c>
      <c r="E838" t="str">
        <f>""</f>
        <v/>
      </c>
    </row>
    <row r="839" spans="1:5" x14ac:dyDescent="0.35">
      <c r="A839" t="str">
        <f>"NUR SYAQIRA AIDA BINTI MOHD NAZAR"</f>
        <v>NUR SYAQIRA AIDA BINTI MOHD NAZAR</v>
      </c>
      <c r="B839" t="str">
        <f>"020116060178"</f>
        <v>020116060178</v>
      </c>
      <c r="C839" t="str">
        <f t="shared" si="13"/>
        <v>WTP</v>
      </c>
      <c r="D839" t="str">
        <f>"23"</f>
        <v>23</v>
      </c>
      <c r="E839" t="str">
        <f>""</f>
        <v/>
      </c>
    </row>
    <row r="840" spans="1:5" x14ac:dyDescent="0.35">
      <c r="A840" t="str">
        <f>"NUR SYAZWANI BINTI ROZAIHAM "</f>
        <v xml:space="preserve">NUR SYAZWANI BINTI ROZAIHAM </v>
      </c>
      <c r="B840" t="str">
        <f>"020421020180"</f>
        <v>020421020180</v>
      </c>
      <c r="C840" t="str">
        <f t="shared" si="13"/>
        <v>WTP</v>
      </c>
      <c r="D840" t="str">
        <f>"52"</f>
        <v>52</v>
      </c>
      <c r="E840" t="str">
        <f>""</f>
        <v/>
      </c>
    </row>
    <row r="841" spans="1:5" x14ac:dyDescent="0.35">
      <c r="A841" t="str">
        <f>"NUR UMAIRAH BINTI ABDUL RAZAK"</f>
        <v>NUR UMAIRAH BINTI ABDUL RAZAK</v>
      </c>
      <c r="B841" t="str">
        <f>"020430100430"</f>
        <v>020430100430</v>
      </c>
      <c r="C841" t="str">
        <f t="shared" si="13"/>
        <v>WTP</v>
      </c>
      <c r="D841" t="str">
        <f>"62"</f>
        <v>62</v>
      </c>
      <c r="E841" t="str">
        <f>""</f>
        <v/>
      </c>
    </row>
    <row r="842" spans="1:5" x14ac:dyDescent="0.35">
      <c r="A842" t="str">
        <f>"NUR ZAFIERAH BINTI RAZAKÂ "</f>
        <v>NUR ZAFIERAH BINTI RAZAKÂ </v>
      </c>
      <c r="B842" t="str">
        <f>"020409110546"</f>
        <v>020409110546</v>
      </c>
      <c r="C842" t="str">
        <f t="shared" si="13"/>
        <v>WTP</v>
      </c>
      <c r="D842" t="str">
        <f>"36"</f>
        <v>36</v>
      </c>
      <c r="E842" t="str">
        <f>""</f>
        <v/>
      </c>
    </row>
    <row r="843" spans="1:5" x14ac:dyDescent="0.35">
      <c r="A843" t="str">
        <f>"NUR ZAIDATUL FARIHA BINTI ZAIDI"</f>
        <v>NUR ZAIDATUL FARIHA BINTI ZAIDI</v>
      </c>
      <c r="B843" t="str">
        <f>"021224101330"</f>
        <v>021224101330</v>
      </c>
      <c r="C843" t="str">
        <f t="shared" si="13"/>
        <v>WTP</v>
      </c>
      <c r="D843" t="str">
        <f>"43"</f>
        <v>43</v>
      </c>
      <c r="E843" t="str">
        <f>""</f>
        <v/>
      </c>
    </row>
    <row r="844" spans="1:5" x14ac:dyDescent="0.35">
      <c r="A844" t="str">
        <f>"NUR ZAINAB BINTI LAHMUDDIN"</f>
        <v>NUR ZAINAB BINTI LAHMUDDIN</v>
      </c>
      <c r="B844" t="str">
        <f>"020925010912"</f>
        <v>020925010912</v>
      </c>
      <c r="C844" t="str">
        <f t="shared" si="13"/>
        <v>WTP</v>
      </c>
      <c r="D844" t="str">
        <f>"45"</f>
        <v>45</v>
      </c>
      <c r="E844" t="str">
        <f>""</f>
        <v/>
      </c>
    </row>
    <row r="845" spans="1:5" x14ac:dyDescent="0.35">
      <c r="A845" t="str">
        <f>"NUR ZHULAIKHA AMIRA BINTI MOHAMAD ZAKI AMIR"</f>
        <v>NUR ZHULAIKHA AMIRA BINTI MOHAMAD ZAKI AMIR</v>
      </c>
      <c r="B845" t="str">
        <f>"020809100902"</f>
        <v>020809100902</v>
      </c>
      <c r="C845" t="str">
        <f t="shared" si="13"/>
        <v>WTP</v>
      </c>
      <c r="D845" t="str">
        <f>"50"</f>
        <v>50</v>
      </c>
      <c r="E845" t="str">
        <f>""</f>
        <v/>
      </c>
    </row>
    <row r="846" spans="1:5" x14ac:dyDescent="0.35">
      <c r="A846" t="str">
        <f>"NURAIN FARZANA BINTI MOHAMAD FISSAL"</f>
        <v>NURAIN FARZANA BINTI MOHAMAD FISSAL</v>
      </c>
      <c r="B846" t="str">
        <f>"020313070850"</f>
        <v>020313070850</v>
      </c>
      <c r="C846" t="str">
        <f t="shared" si="13"/>
        <v>WTP</v>
      </c>
      <c r="D846" t="str">
        <f>"51"</f>
        <v>51</v>
      </c>
      <c r="E846" t="str">
        <f>""</f>
        <v/>
      </c>
    </row>
    <row r="847" spans="1:5" x14ac:dyDescent="0.35">
      <c r="A847" t="str">
        <f>"NURAINI BINTI MADHIDZIR"</f>
        <v>NURAINI BINTI MADHIDZIR</v>
      </c>
      <c r="B847" t="str">
        <f>"020115020086"</f>
        <v>020115020086</v>
      </c>
      <c r="C847" t="str">
        <f t="shared" si="13"/>
        <v>WTP</v>
      </c>
      <c r="D847" t="str">
        <f>"40"</f>
        <v>40</v>
      </c>
      <c r="E847" t="str">
        <f>""</f>
        <v/>
      </c>
    </row>
    <row r="848" spans="1:5" x14ac:dyDescent="0.35">
      <c r="A848" t="str">
        <f>"NURAKMAL FIRDAUS BIN ZAIDI"</f>
        <v>NURAKMAL FIRDAUS BIN ZAIDI</v>
      </c>
      <c r="B848" t="str">
        <f>"020526010149"</f>
        <v>020526010149</v>
      </c>
      <c r="C848" t="str">
        <f t="shared" si="13"/>
        <v>WTP</v>
      </c>
      <c r="D848" t="str">
        <f>"67"</f>
        <v>67</v>
      </c>
      <c r="E848" t="str">
        <f>""</f>
        <v/>
      </c>
    </row>
    <row r="849" spans="1:5" x14ac:dyDescent="0.35">
      <c r="A849" t="str">
        <f>"NUR'ALLEESSA BINTI ISMAIL"</f>
        <v>NUR'ALLEESSA BINTI ISMAIL</v>
      </c>
      <c r="B849" t="str">
        <f>"021225040082"</f>
        <v>021225040082</v>
      </c>
      <c r="C849" t="str">
        <f t="shared" si="13"/>
        <v>WTP</v>
      </c>
      <c r="D849" t="str">
        <f>"33"</f>
        <v>33</v>
      </c>
      <c r="E849" t="str">
        <f>""</f>
        <v/>
      </c>
    </row>
    <row r="850" spans="1:5" x14ac:dyDescent="0.35">
      <c r="A850" t="str">
        <f>"NURANNISA SOFEA BINTI ISMAIL"</f>
        <v>NURANNISA SOFEA BINTI ISMAIL</v>
      </c>
      <c r="B850" t="str">
        <f>"020709060616"</f>
        <v>020709060616</v>
      </c>
      <c r="C850" t="str">
        <f t="shared" si="13"/>
        <v>WTP</v>
      </c>
      <c r="D850" t="str">
        <f>"11"</f>
        <v>11</v>
      </c>
      <c r="E850" t="str">
        <f>""</f>
        <v/>
      </c>
    </row>
    <row r="851" spans="1:5" x14ac:dyDescent="0.35">
      <c r="A851" t="str">
        <f>"NURAZREEN BINTI RIDZUWAN"</f>
        <v>NURAZREEN BINTI RIDZUWAN</v>
      </c>
      <c r="B851" t="str">
        <f>"020810020598"</f>
        <v>020810020598</v>
      </c>
      <c r="C851" t="str">
        <f t="shared" si="13"/>
        <v>WTP</v>
      </c>
      <c r="D851" t="str">
        <f>"32"</f>
        <v>32</v>
      </c>
      <c r="E851" t="str">
        <f>""</f>
        <v/>
      </c>
    </row>
    <row r="852" spans="1:5" x14ac:dyDescent="0.35">
      <c r="A852" t="str">
        <f>"NURFARENE BINTI ANORRYZALI"</f>
        <v>NURFARENE BINTI ANORRYZALI</v>
      </c>
      <c r="B852" t="str">
        <f>"020123050082"</f>
        <v>020123050082</v>
      </c>
      <c r="C852" t="str">
        <f t="shared" si="13"/>
        <v>WTP</v>
      </c>
      <c r="D852" t="str">
        <f>"37"</f>
        <v>37</v>
      </c>
      <c r="E852" t="str">
        <f>""</f>
        <v/>
      </c>
    </row>
    <row r="853" spans="1:5" x14ac:dyDescent="0.35">
      <c r="A853" t="str">
        <f>"NURFATHIRA BINTI ZULKEFLI"</f>
        <v>NURFATHIRA BINTI ZULKEFLI</v>
      </c>
      <c r="B853" t="str">
        <f>"020409010828"</f>
        <v>020409010828</v>
      </c>
      <c r="C853" t="str">
        <f t="shared" si="13"/>
        <v>WTP</v>
      </c>
      <c r="D853" t="str">
        <f>"41"</f>
        <v>41</v>
      </c>
      <c r="E853" t="str">
        <f>""</f>
        <v/>
      </c>
    </row>
    <row r="854" spans="1:5" x14ac:dyDescent="0.35">
      <c r="A854" t="str">
        <f>"NURFATIN NAJWA BINTI MAZLAN"</f>
        <v>NURFATIN NAJWA BINTI MAZLAN</v>
      </c>
      <c r="B854" t="str">
        <f>"020215110214"</f>
        <v>020215110214</v>
      </c>
      <c r="C854" t="str">
        <f t="shared" si="13"/>
        <v>WTP</v>
      </c>
      <c r="D854" t="str">
        <f>"23"</f>
        <v>23</v>
      </c>
      <c r="E854" t="str">
        <f>""</f>
        <v/>
      </c>
    </row>
    <row r="855" spans="1:5" x14ac:dyDescent="0.35">
      <c r="A855" t="str">
        <f>"NURFITRAH BINTI KAMARUDDIN"</f>
        <v>NURFITRAH BINTI KAMARUDDIN</v>
      </c>
      <c r="B855" t="str">
        <f>"021121080354"</f>
        <v>021121080354</v>
      </c>
      <c r="C855" t="str">
        <f t="shared" si="13"/>
        <v>WTP</v>
      </c>
      <c r="D855" t="str">
        <f>"52"</f>
        <v>52</v>
      </c>
      <c r="E855" t="str">
        <f>""</f>
        <v/>
      </c>
    </row>
    <row r="856" spans="1:5" x14ac:dyDescent="0.35">
      <c r="A856" t="str">
        <f>"NURHIDAYATUL IZZATI BINTI AZHARI"</f>
        <v>NURHIDAYATUL IZZATI BINTI AZHARI</v>
      </c>
      <c r="B856" t="str">
        <f>"020402080866"</f>
        <v>020402080866</v>
      </c>
      <c r="C856" t="str">
        <f t="shared" si="13"/>
        <v>WTP</v>
      </c>
      <c r="D856" t="str">
        <f>"46"</f>
        <v>46</v>
      </c>
      <c r="E856" t="str">
        <f>""</f>
        <v/>
      </c>
    </row>
    <row r="857" spans="1:5" x14ac:dyDescent="0.35">
      <c r="A857" t="str">
        <f>"NURIN BALQIS BINTI RUSLI"</f>
        <v>NURIN BALQIS BINTI RUSLI</v>
      </c>
      <c r="B857" t="str">
        <f>"020410020206"</f>
        <v>020410020206</v>
      </c>
      <c r="C857" t="str">
        <f t="shared" si="13"/>
        <v>WTP</v>
      </c>
      <c r="D857" t="str">
        <f>"41"</f>
        <v>41</v>
      </c>
      <c r="E857" t="str">
        <f>""</f>
        <v/>
      </c>
    </row>
    <row r="858" spans="1:5" x14ac:dyDescent="0.35">
      <c r="A858" t="str">
        <f>"NURIN SABRINA BINTI RAMLI"</f>
        <v>NURIN SABRINA BINTI RAMLI</v>
      </c>
      <c r="B858" t="str">
        <f>"020522101676"</f>
        <v>020522101676</v>
      </c>
      <c r="C858" t="str">
        <f t="shared" si="13"/>
        <v>WTP</v>
      </c>
      <c r="D858" t="str">
        <f>"55"</f>
        <v>55</v>
      </c>
      <c r="E858" t="str">
        <f>""</f>
        <v/>
      </c>
    </row>
    <row r="859" spans="1:5" x14ac:dyDescent="0.35">
      <c r="A859" t="str">
        <f>"NURIN SYAZWANI BINTI MOHD FADZIL"</f>
        <v>NURIN SYAZWANI BINTI MOHD FADZIL</v>
      </c>
      <c r="B859" t="str">
        <f>"020910020624"</f>
        <v>020910020624</v>
      </c>
      <c r="C859" t="str">
        <f t="shared" si="13"/>
        <v>WTP</v>
      </c>
      <c r="D859" t="str">
        <f>"54"</f>
        <v>54</v>
      </c>
      <c r="E859" t="str">
        <f>""</f>
        <v/>
      </c>
    </row>
    <row r="860" spans="1:5" x14ac:dyDescent="0.35">
      <c r="A860" t="str">
        <f>"NURINA NAJWA BINTI JOHANI"</f>
        <v>NURINA NAJWA BINTI JOHANI</v>
      </c>
      <c r="B860" t="str">
        <f>"020720010804"</f>
        <v>020720010804</v>
      </c>
      <c r="C860" t="str">
        <f t="shared" si="13"/>
        <v>WTP</v>
      </c>
      <c r="D860" t="str">
        <f>"48"</f>
        <v>48</v>
      </c>
      <c r="E860" t="str">
        <f>""</f>
        <v/>
      </c>
    </row>
    <row r="861" spans="1:5" x14ac:dyDescent="0.35">
      <c r="A861" t="str">
        <f>"NURLELA ASSIKIN BINTI ABDUL HALIM"</f>
        <v>NURLELA ASSIKIN BINTI ABDUL HALIM</v>
      </c>
      <c r="B861" t="str">
        <f>"020801080900"</f>
        <v>020801080900</v>
      </c>
      <c r="C861" t="str">
        <f t="shared" si="13"/>
        <v>WTP</v>
      </c>
      <c r="D861" t="str">
        <f>"67"</f>
        <v>67</v>
      </c>
      <c r="E861" t="str">
        <f>""</f>
        <v/>
      </c>
    </row>
    <row r="862" spans="1:5" x14ac:dyDescent="0.35">
      <c r="A862" t="str">
        <f>"NURMAISARAH BINTI NORAZALAN"</f>
        <v>NURMAISARAH BINTI NORAZALAN</v>
      </c>
      <c r="B862" t="str">
        <f>"020731081026"</f>
        <v>020731081026</v>
      </c>
      <c r="C862" t="str">
        <f t="shared" si="13"/>
        <v>WTP</v>
      </c>
      <c r="D862" t="str">
        <f>"54"</f>
        <v>54</v>
      </c>
      <c r="E862" t="str">
        <f>""</f>
        <v/>
      </c>
    </row>
    <row r="863" spans="1:5" x14ac:dyDescent="0.35">
      <c r="A863" t="str">
        <f>"NURMAIZATUL AZIWA BINTI HAMAM"</f>
        <v>NURMAIZATUL AZIWA BINTI HAMAM</v>
      </c>
      <c r="B863" t="str">
        <f>"020706020790"</f>
        <v>020706020790</v>
      </c>
      <c r="C863" t="str">
        <f t="shared" si="13"/>
        <v>WTP</v>
      </c>
      <c r="D863" t="str">
        <f>"31"</f>
        <v>31</v>
      </c>
      <c r="E863" t="str">
        <f>""</f>
        <v/>
      </c>
    </row>
    <row r="864" spans="1:5" x14ac:dyDescent="0.35">
      <c r="A864" t="str">
        <f>"NURNADIRAH 'IZWANIE BINTI MUHAMMAD"</f>
        <v>NURNADIRAH 'IZWANIE BINTI MUHAMMAD</v>
      </c>
      <c r="B864" t="str">
        <f>"021012140194"</f>
        <v>021012140194</v>
      </c>
      <c r="C864" t="str">
        <f t="shared" si="13"/>
        <v>WTP</v>
      </c>
      <c r="D864" t="str">
        <f>"54"</f>
        <v>54</v>
      </c>
      <c r="E864" t="str">
        <f>""</f>
        <v/>
      </c>
    </row>
    <row r="865" spans="1:5" x14ac:dyDescent="0.35">
      <c r="A865" t="str">
        <f>"NURRUL SHAFIRA ALLESA BAHAROMÂ "</f>
        <v>NURRUL SHAFIRA ALLESA BAHAROMÂ </v>
      </c>
      <c r="B865" t="str">
        <f>"020315011766"</f>
        <v>020315011766</v>
      </c>
      <c r="C865" t="str">
        <f t="shared" si="13"/>
        <v>WTP</v>
      </c>
      <c r="D865" t="str">
        <f>"43"</f>
        <v>43</v>
      </c>
      <c r="E865" t="str">
        <f>""</f>
        <v/>
      </c>
    </row>
    <row r="866" spans="1:5" x14ac:dyDescent="0.35">
      <c r="A866" t="str">
        <f>"NURSAHIDA AQIERAH MOHD JAUZAN"</f>
        <v>NURSAHIDA AQIERAH MOHD JAUZAN</v>
      </c>
      <c r="B866" t="str">
        <f>"020916060926"</f>
        <v>020916060926</v>
      </c>
      <c r="C866" t="str">
        <f t="shared" si="13"/>
        <v>WTP</v>
      </c>
      <c r="D866" t="str">
        <f>"24"</f>
        <v>24</v>
      </c>
      <c r="E866" t="str">
        <f>""</f>
        <v/>
      </c>
    </row>
    <row r="867" spans="1:5" x14ac:dyDescent="0.35">
      <c r="A867" t="str">
        <f>"NURSHAHRIZA IZZATI JAMALIA JAMALUDIN"</f>
        <v>NURSHAHRIZA IZZATI JAMALIA JAMALUDIN</v>
      </c>
      <c r="B867" t="str">
        <f>"020728141016"</f>
        <v>020728141016</v>
      </c>
      <c r="C867" t="str">
        <f t="shared" si="13"/>
        <v>WTP</v>
      </c>
      <c r="D867" t="str">
        <f>"41"</f>
        <v>41</v>
      </c>
      <c r="E867" t="str">
        <f>""</f>
        <v/>
      </c>
    </row>
    <row r="868" spans="1:5" x14ac:dyDescent="0.35">
      <c r="A868" t="str">
        <f>"NURSYAHIRAH DEANA BINTI ZAHARI"</f>
        <v>NURSYAHIRAH DEANA BINTI ZAHARI</v>
      </c>
      <c r="B868" t="str">
        <f>"020126121130"</f>
        <v>020126121130</v>
      </c>
      <c r="C868" t="str">
        <f t="shared" si="13"/>
        <v>WTP</v>
      </c>
      <c r="D868" t="str">
        <f>"44"</f>
        <v>44</v>
      </c>
      <c r="E868" t="str">
        <f>""</f>
        <v/>
      </c>
    </row>
    <row r="869" spans="1:5" x14ac:dyDescent="0.35">
      <c r="A869" t="str">
        <f>"NURSYAWALIA AQISYA BINTI MOHD AZUKI"</f>
        <v>NURSYAWALIA AQISYA BINTI MOHD AZUKI</v>
      </c>
      <c r="B869" t="str">
        <f>"021211060744"</f>
        <v>021211060744</v>
      </c>
      <c r="C869" t="str">
        <f t="shared" si="13"/>
        <v>WTP</v>
      </c>
      <c r="D869" t="str">
        <f>"12"</f>
        <v>12</v>
      </c>
      <c r="E869" t="str">
        <f>""</f>
        <v/>
      </c>
    </row>
    <row r="870" spans="1:5" x14ac:dyDescent="0.35">
      <c r="A870" t="str">
        <f>"NURUL AFFERNA AIN BINTI ZAINUDIN "</f>
        <v xml:space="preserve">NURUL AFFERNA AIN BINTI ZAINUDIN </v>
      </c>
      <c r="B870" t="str">
        <f>"020404081176"</f>
        <v>020404081176</v>
      </c>
      <c r="C870" t="str">
        <f t="shared" si="13"/>
        <v>WTP</v>
      </c>
      <c r="D870" t="str">
        <f>"49"</f>
        <v>49</v>
      </c>
      <c r="E870" t="str">
        <f>""</f>
        <v/>
      </c>
    </row>
    <row r="871" spans="1:5" x14ac:dyDescent="0.35">
      <c r="A871" t="str">
        <f>"NURUL AFIQAH BINTI ABDULHADI"</f>
        <v>NURUL AFIQAH BINTI ABDULHADI</v>
      </c>
      <c r="B871" t="str">
        <f>"020415011296"</f>
        <v>020415011296</v>
      </c>
      <c r="C871" t="str">
        <f t="shared" si="13"/>
        <v>WTP</v>
      </c>
      <c r="D871" t="str">
        <f>"66"</f>
        <v>66</v>
      </c>
      <c r="E871" t="str">
        <f>""</f>
        <v/>
      </c>
    </row>
    <row r="872" spans="1:5" x14ac:dyDescent="0.35">
      <c r="A872" t="str">
        <f>"NURUL AIDA BINTI KHAIRUL ANWAR"</f>
        <v>NURUL AIDA BINTI KHAIRUL ANWAR</v>
      </c>
      <c r="B872" t="str">
        <f>"020211100844"</f>
        <v>020211100844</v>
      </c>
      <c r="C872" t="str">
        <f t="shared" si="13"/>
        <v>WTP</v>
      </c>
      <c r="D872" t="str">
        <f>"48"</f>
        <v>48</v>
      </c>
      <c r="E872" t="str">
        <f>""</f>
        <v/>
      </c>
    </row>
    <row r="873" spans="1:5" x14ac:dyDescent="0.35">
      <c r="A873" t="str">
        <f>"NURUL AIN HAYATI BINTI SAHARUDIN"</f>
        <v>NURUL AIN HAYATI BINTI SAHARUDIN</v>
      </c>
      <c r="B873" t="str">
        <f>"020219010122"</f>
        <v>020219010122</v>
      </c>
      <c r="C873" t="str">
        <f t="shared" si="13"/>
        <v>WTP</v>
      </c>
      <c r="D873" t="str">
        <f>"64"</f>
        <v>64</v>
      </c>
      <c r="E873" t="str">
        <f>""</f>
        <v/>
      </c>
    </row>
    <row r="874" spans="1:5" x14ac:dyDescent="0.35">
      <c r="A874" t="str">
        <f>"NURUL AIN NATASHA BINTI AHMAD KAMAL"</f>
        <v>NURUL AIN NATASHA BINTI AHMAD KAMAL</v>
      </c>
      <c r="B874" t="str">
        <f>"020508080688"</f>
        <v>020508080688</v>
      </c>
      <c r="C874" t="str">
        <f t="shared" si="13"/>
        <v>WTP</v>
      </c>
      <c r="D874" t="str">
        <f>"50"</f>
        <v>50</v>
      </c>
      <c r="E874" t="str">
        <f>""</f>
        <v/>
      </c>
    </row>
    <row r="875" spans="1:5" x14ac:dyDescent="0.35">
      <c r="A875" t="str">
        <f>"NURUL AISHAHTULIZA BINTI ABDULLAH"</f>
        <v>NURUL AISHAHTULIZA BINTI ABDULLAH</v>
      </c>
      <c r="B875" t="str">
        <f>"020701010112"</f>
        <v>020701010112</v>
      </c>
      <c r="C875" t="str">
        <f t="shared" si="13"/>
        <v>WTP</v>
      </c>
      <c r="D875" t="str">
        <f>"51"</f>
        <v>51</v>
      </c>
      <c r="E875" t="str">
        <f>""</f>
        <v/>
      </c>
    </row>
    <row r="876" spans="1:5" x14ac:dyDescent="0.35">
      <c r="A876" t="str">
        <f>"NURUL ALIA NAZIRAH BINTI MOHD TAJUDDIN"</f>
        <v>NURUL ALIA NAZIRAH BINTI MOHD TAJUDDIN</v>
      </c>
      <c r="B876" t="str">
        <f>"020902030558"</f>
        <v>020902030558</v>
      </c>
      <c r="C876" t="str">
        <f t="shared" si="13"/>
        <v>WTP</v>
      </c>
      <c r="D876" t="str">
        <f>"37"</f>
        <v>37</v>
      </c>
      <c r="E876" t="str">
        <f>""</f>
        <v/>
      </c>
    </row>
    <row r="877" spans="1:5" x14ac:dyDescent="0.35">
      <c r="A877" t="str">
        <f>"NURUL ANIS SABRINA BINTI RUSDI"</f>
        <v>NURUL ANIS SABRINA BINTI RUSDI</v>
      </c>
      <c r="B877" t="str">
        <f>"020602110054"</f>
        <v>020602110054</v>
      </c>
      <c r="C877" t="str">
        <f t="shared" si="13"/>
        <v>WTP</v>
      </c>
      <c r="D877" t="str">
        <f>"26"</f>
        <v>26</v>
      </c>
      <c r="E877" t="str">
        <f>""</f>
        <v/>
      </c>
    </row>
    <row r="878" spans="1:5" x14ac:dyDescent="0.35">
      <c r="A878" t="str">
        <f>"NURUL ASHIKIN BINTI MD LAJI"</f>
        <v>NURUL ASHIKIN BINTI MD LAJI</v>
      </c>
      <c r="B878" t="str">
        <f>"020205010770"</f>
        <v>020205010770</v>
      </c>
      <c r="C878" t="str">
        <f t="shared" si="13"/>
        <v>WTP</v>
      </c>
      <c r="D878" t="str">
        <f>"65"</f>
        <v>65</v>
      </c>
      <c r="E878" t="str">
        <f>""</f>
        <v/>
      </c>
    </row>
    <row r="879" spans="1:5" x14ac:dyDescent="0.35">
      <c r="A879" t="str">
        <f>"NURUL ASYIKIEN BT MAT ROZI"</f>
        <v>NURUL ASYIKIEN BT MAT ROZI</v>
      </c>
      <c r="B879" t="str">
        <f>"020602030898"</f>
        <v>020602030898</v>
      </c>
      <c r="C879" t="str">
        <f t="shared" si="13"/>
        <v>WTP</v>
      </c>
      <c r="D879" t="str">
        <f>"31"</f>
        <v>31</v>
      </c>
      <c r="E879" t="str">
        <f>""</f>
        <v/>
      </c>
    </row>
    <row r="880" spans="1:5" x14ac:dyDescent="0.35">
      <c r="A880" t="str">
        <f>"NURUL ATIQAH BINTI MOHD AZLIE"</f>
        <v>NURUL ATIQAH BINTI MOHD AZLIE</v>
      </c>
      <c r="B880" t="str">
        <f>"020805020016"</f>
        <v>020805020016</v>
      </c>
      <c r="C880" t="str">
        <f t="shared" si="13"/>
        <v>WTP</v>
      </c>
      <c r="D880" t="str">
        <f>"13"</f>
        <v>13</v>
      </c>
      <c r="E880" t="str">
        <f>""</f>
        <v/>
      </c>
    </row>
    <row r="881" spans="1:5" x14ac:dyDescent="0.35">
      <c r="A881" t="str">
        <f>"NURUL EZATI BINTI RUSLI"</f>
        <v>NURUL EZATI BINTI RUSLI</v>
      </c>
      <c r="B881" t="str">
        <f>"020823110410"</f>
        <v>020823110410</v>
      </c>
      <c r="C881" t="str">
        <f t="shared" si="13"/>
        <v>WTP</v>
      </c>
      <c r="D881" t="str">
        <f>"50"</f>
        <v>50</v>
      </c>
      <c r="E881" t="str">
        <f>""</f>
        <v/>
      </c>
    </row>
    <row r="882" spans="1:5" x14ac:dyDescent="0.35">
      <c r="A882" t="str">
        <f>"NURUL FARISHAH BINTI MOHAMAD RASHIDÂ "</f>
        <v>NURUL FARISHAH BINTI MOHAMAD RASHIDÂ </v>
      </c>
      <c r="B882" t="str">
        <f>"020702080972"</f>
        <v>020702080972</v>
      </c>
      <c r="C882" t="str">
        <f t="shared" si="13"/>
        <v>WTP</v>
      </c>
      <c r="D882" t="str">
        <f>"22"</f>
        <v>22</v>
      </c>
      <c r="E882" t="str">
        <f>""</f>
        <v/>
      </c>
    </row>
    <row r="883" spans="1:5" x14ac:dyDescent="0.35">
      <c r="A883" t="str">
        <f>"NURUL HAFIZA BINTI AZIZAN"</f>
        <v>NURUL HAFIZA BINTI AZIZAN</v>
      </c>
      <c r="B883" t="str">
        <f>"020523020640"</f>
        <v>020523020640</v>
      </c>
      <c r="C883" t="str">
        <f t="shared" si="13"/>
        <v>WTP</v>
      </c>
      <c r="D883" t="str">
        <f>"37"</f>
        <v>37</v>
      </c>
      <c r="E883" t="str">
        <f>""</f>
        <v/>
      </c>
    </row>
    <row r="884" spans="1:5" x14ac:dyDescent="0.35">
      <c r="A884" t="str">
        <f>"NURUL HUSNA BINTI ZULKEFLI"</f>
        <v>NURUL HUSNA BINTI ZULKEFLI</v>
      </c>
      <c r="B884" t="str">
        <f>"020821060296"</f>
        <v>020821060296</v>
      </c>
      <c r="C884" t="str">
        <f t="shared" si="13"/>
        <v>WTP</v>
      </c>
      <c r="D884" t="str">
        <f>"11"</f>
        <v>11</v>
      </c>
      <c r="E884" t="str">
        <f>""</f>
        <v/>
      </c>
    </row>
    <row r="885" spans="1:5" x14ac:dyDescent="0.35">
      <c r="A885" t="str">
        <f>"NURUL IZZATI BINTI ISKANDAR ZULKARNAIN"</f>
        <v>NURUL IZZATI BINTI ISKANDAR ZULKARNAIN</v>
      </c>
      <c r="B885" t="str">
        <f>"021103100032"</f>
        <v>021103100032</v>
      </c>
      <c r="C885" t="str">
        <f t="shared" si="13"/>
        <v>WTP</v>
      </c>
      <c r="D885" t="str">
        <f>"43"</f>
        <v>43</v>
      </c>
      <c r="E885" t="str">
        <f>""</f>
        <v/>
      </c>
    </row>
    <row r="886" spans="1:5" x14ac:dyDescent="0.35">
      <c r="A886" t="str">
        <f>"NURUL JANNAH BINTI RADZALI"</f>
        <v>NURUL JANNAH BINTI RADZALI</v>
      </c>
      <c r="B886" t="str">
        <f>"020429110092"</f>
        <v>020429110092</v>
      </c>
      <c r="C886" t="str">
        <f t="shared" si="13"/>
        <v>WTP</v>
      </c>
      <c r="D886" t="str">
        <f>"47"</f>
        <v>47</v>
      </c>
      <c r="E886" t="str">
        <f>""</f>
        <v/>
      </c>
    </row>
    <row r="887" spans="1:5" x14ac:dyDescent="0.35">
      <c r="A887" t="str">
        <f>"NURUL NABILA BINTI SYAHARUDDIN"</f>
        <v>NURUL NABILA BINTI SYAHARUDDIN</v>
      </c>
      <c r="B887" t="str">
        <f>"020513060024"</f>
        <v>020513060024</v>
      </c>
      <c r="C887" t="str">
        <f t="shared" si="13"/>
        <v>WTP</v>
      </c>
      <c r="D887" t="str">
        <f>"-1"</f>
        <v>-1</v>
      </c>
      <c r="E887" t="str">
        <f>"3"</f>
        <v>3</v>
      </c>
    </row>
    <row r="888" spans="1:5" x14ac:dyDescent="0.35">
      <c r="A888" t="str">
        <f>"NURUL NABILAH BINTI MOHD FAISAL"</f>
        <v>NURUL NABILAH BINTI MOHD FAISAL</v>
      </c>
      <c r="B888" t="str">
        <f>"020603100632"</f>
        <v>020603100632</v>
      </c>
      <c r="C888" t="str">
        <f t="shared" si="13"/>
        <v>WTP</v>
      </c>
      <c r="D888" t="str">
        <f>"42"</f>
        <v>42</v>
      </c>
      <c r="E888" t="str">
        <f>""</f>
        <v/>
      </c>
    </row>
    <row r="889" spans="1:5" x14ac:dyDescent="0.35">
      <c r="A889" t="str">
        <f>"NURUL NADIA FITRIAH BINTI SULAIMAN"</f>
        <v>NURUL NADIA FITRIAH BINTI SULAIMAN</v>
      </c>
      <c r="B889" t="str">
        <f>"021209140374"</f>
        <v>021209140374</v>
      </c>
      <c r="C889" t="str">
        <f t="shared" si="13"/>
        <v>WTP</v>
      </c>
      <c r="D889" t="str">
        <f>"44"</f>
        <v>44</v>
      </c>
      <c r="E889" t="str">
        <f>""</f>
        <v/>
      </c>
    </row>
    <row r="890" spans="1:5" x14ac:dyDescent="0.35">
      <c r="A890" t="str">
        <f>"NURUL NAJWA ATIQAH BINTI BURHANUDDIN"</f>
        <v>NURUL NAJWA ATIQAH BINTI BURHANUDDIN</v>
      </c>
      <c r="B890" t="str">
        <f>"020819141134"</f>
        <v>020819141134</v>
      </c>
      <c r="C890" t="str">
        <f t="shared" si="13"/>
        <v>WTP</v>
      </c>
      <c r="D890" t="str">
        <f>"62"</f>
        <v>62</v>
      </c>
      <c r="E890" t="str">
        <f>""</f>
        <v/>
      </c>
    </row>
    <row r="891" spans="1:5" x14ac:dyDescent="0.35">
      <c r="A891" t="str">
        <f>"NURUL NATASHA BINTI RIZAN"</f>
        <v>NURUL NATASHA BINTI RIZAN</v>
      </c>
      <c r="B891" t="str">
        <f>"020124080582"</f>
        <v>020124080582</v>
      </c>
      <c r="C891" t="str">
        <f t="shared" si="13"/>
        <v>WTP</v>
      </c>
      <c r="D891" t="str">
        <f>"49"</f>
        <v>49</v>
      </c>
      <c r="E891" t="str">
        <f>""</f>
        <v/>
      </c>
    </row>
    <row r="892" spans="1:5" x14ac:dyDescent="0.35">
      <c r="A892" t="str">
        <f>"NURUL NAZATUL ASHIRA BINTI AZMI"</f>
        <v>NURUL NAZATUL ASHIRA BINTI AZMI</v>
      </c>
      <c r="B892" t="str">
        <f>"020523080192"</f>
        <v>020523080192</v>
      </c>
      <c r="C892" t="str">
        <f t="shared" si="13"/>
        <v>WTP</v>
      </c>
      <c r="D892" t="str">
        <f>"46"</f>
        <v>46</v>
      </c>
      <c r="E892" t="str">
        <f>""</f>
        <v/>
      </c>
    </row>
    <row r="893" spans="1:5" x14ac:dyDescent="0.35">
      <c r="A893" t="str">
        <f>"NURUL NORHAYATI BINTI AUYUB"</f>
        <v>NURUL NORHAYATI BINTI AUYUB</v>
      </c>
      <c r="B893" t="str">
        <f>"021022060622"</f>
        <v>021022060622</v>
      </c>
      <c r="C893" t="str">
        <f t="shared" si="13"/>
        <v>WTP</v>
      </c>
      <c r="D893" t="str">
        <f>"30"</f>
        <v>30</v>
      </c>
      <c r="E893" t="str">
        <f>""</f>
        <v/>
      </c>
    </row>
    <row r="894" spans="1:5" x14ac:dyDescent="0.35">
      <c r="A894" t="str">
        <f>"NURUL SAFIKAH BINTI BAKRI"</f>
        <v>NURUL SAFIKAH BINTI BAKRI</v>
      </c>
      <c r="B894" t="str">
        <f>"021230060598"</f>
        <v>021230060598</v>
      </c>
      <c r="C894" t="str">
        <f t="shared" si="13"/>
        <v>WTP</v>
      </c>
      <c r="D894" t="str">
        <f>"34"</f>
        <v>34</v>
      </c>
      <c r="E894" t="str">
        <f>""</f>
        <v/>
      </c>
    </row>
    <row r="895" spans="1:5" x14ac:dyDescent="0.35">
      <c r="A895" t="str">
        <f>"NURUL SAIDATUL AINI BINTI MAHAMUDA @ MAHMUDA"</f>
        <v>NURUL SAIDATUL AINI BINTI MAHAMUDA @ MAHMUDA</v>
      </c>
      <c r="B895" t="str">
        <f>"020620120360"</f>
        <v>020620120360</v>
      </c>
      <c r="C895" t="str">
        <f t="shared" si="13"/>
        <v>WTP</v>
      </c>
      <c r="D895" t="str">
        <f>"35"</f>
        <v>35</v>
      </c>
      <c r="E895" t="str">
        <f>""</f>
        <v/>
      </c>
    </row>
    <row r="896" spans="1:5" x14ac:dyDescent="0.35">
      <c r="A896" t="str">
        <f>"NURUL SAJIDATUL AQILAH BINTI RUGANU"</f>
        <v>NURUL SAJIDATUL AQILAH BINTI RUGANU</v>
      </c>
      <c r="B896" t="str">
        <f>"021021120590"</f>
        <v>021021120590</v>
      </c>
      <c r="C896" t="str">
        <f t="shared" si="13"/>
        <v>WTP</v>
      </c>
      <c r="D896" t="str">
        <f>"39"</f>
        <v>39</v>
      </c>
      <c r="E896" t="str">
        <f>""</f>
        <v/>
      </c>
    </row>
    <row r="897" spans="1:5" x14ac:dyDescent="0.35">
      <c r="A897" t="str">
        <f>"NURUL SUHAILA BINTI SURIP"</f>
        <v>NURUL SUHAILA BINTI SURIP</v>
      </c>
      <c r="B897" t="str">
        <f>"021104120596"</f>
        <v>021104120596</v>
      </c>
      <c r="C897" t="str">
        <f t="shared" si="13"/>
        <v>WTP</v>
      </c>
      <c r="D897" t="str">
        <f>"43"</f>
        <v>43</v>
      </c>
      <c r="E897" t="str">
        <f>""</f>
        <v/>
      </c>
    </row>
    <row r="898" spans="1:5" x14ac:dyDescent="0.35">
      <c r="A898" t="str">
        <f>"NURUL SUZILAWATI BINTI MOHD NOR SHAIPUL ANUAR"</f>
        <v>NURUL SUZILAWATI BINTI MOHD NOR SHAIPUL ANUAR</v>
      </c>
      <c r="B898" t="str">
        <f>"020428080266"</f>
        <v>020428080266</v>
      </c>
      <c r="C898" t="str">
        <f t="shared" ref="C898:C961" si="14">"WTP"</f>
        <v>WTP</v>
      </c>
      <c r="D898" t="str">
        <f>"47"</f>
        <v>47</v>
      </c>
      <c r="E898" t="str">
        <f>""</f>
        <v/>
      </c>
    </row>
    <row r="899" spans="1:5" x14ac:dyDescent="0.35">
      <c r="A899" t="str">
        <f>"NURUL SYAFIQAH ATHIRAH BINTI  AZMAN"</f>
        <v>NURUL SYAFIQAH ATHIRAH BINTI  AZMAN</v>
      </c>
      <c r="B899" t="str">
        <f>"020102040352"</f>
        <v>020102040352</v>
      </c>
      <c r="C899" t="str">
        <f t="shared" si="14"/>
        <v>WTP</v>
      </c>
      <c r="D899" t="str">
        <f>"60"</f>
        <v>60</v>
      </c>
      <c r="E899" t="str">
        <f>""</f>
        <v/>
      </c>
    </row>
    <row r="900" spans="1:5" x14ac:dyDescent="0.35">
      <c r="A900" t="str">
        <f>"NURUL SYAFIQAH BINTI MOHD ROSLI"</f>
        <v>NURUL SYAFIQAH BINTI MOHD ROSLI</v>
      </c>
      <c r="B900" t="str">
        <f>"020928080940"</f>
        <v>020928080940</v>
      </c>
      <c r="C900" t="str">
        <f t="shared" si="14"/>
        <v>WTP</v>
      </c>
      <c r="D900" t="str">
        <f>"50"</f>
        <v>50</v>
      </c>
      <c r="E900" t="str">
        <f>""</f>
        <v/>
      </c>
    </row>
    <row r="901" spans="1:5" x14ac:dyDescent="0.35">
      <c r="A901" t="str">
        <f>"NURUL SYAHIDA BINTI DIN"</f>
        <v>NURUL SYAHIDA BINTI DIN</v>
      </c>
      <c r="B901" t="str">
        <f>"021106060400"</f>
        <v>021106060400</v>
      </c>
      <c r="C901" t="str">
        <f t="shared" si="14"/>
        <v>WTP</v>
      </c>
      <c r="D901" t="str">
        <f>"42"</f>
        <v>42</v>
      </c>
      <c r="E901" t="str">
        <f>""</f>
        <v/>
      </c>
    </row>
    <row r="902" spans="1:5" x14ac:dyDescent="0.35">
      <c r="A902" t="str">
        <f>"NURUL SYAKILA BINTI HUSAINI"</f>
        <v>NURUL SYAKILA BINTI HUSAINI</v>
      </c>
      <c r="B902" t="str">
        <f>"021118141320"</f>
        <v>021118141320</v>
      </c>
      <c r="C902" t="str">
        <f t="shared" si="14"/>
        <v>WTP</v>
      </c>
      <c r="D902" t="str">
        <f>"60"</f>
        <v>60</v>
      </c>
      <c r="E902" t="str">
        <f>""</f>
        <v/>
      </c>
    </row>
    <row r="903" spans="1:5" x14ac:dyDescent="0.35">
      <c r="A903" t="str">
        <f>"NUZULIZANI BINTI OMAR"</f>
        <v>NUZULIZANI BINTI OMAR</v>
      </c>
      <c r="B903" t="str">
        <f>"020527060500"</f>
        <v>020527060500</v>
      </c>
      <c r="C903" t="str">
        <f t="shared" si="14"/>
        <v>WTP</v>
      </c>
      <c r="D903" t="str">
        <f>"32"</f>
        <v>32</v>
      </c>
      <c r="E903" t="str">
        <f>""</f>
        <v/>
      </c>
    </row>
    <row r="904" spans="1:5" x14ac:dyDescent="0.35">
      <c r="A904" t="str">
        <f>"O'LEARY MCKED ANAK JEMEB"</f>
        <v>O'LEARY MCKED ANAK JEMEB</v>
      </c>
      <c r="B904" t="str">
        <f>"020617131149"</f>
        <v>020617131149</v>
      </c>
      <c r="C904" t="str">
        <f t="shared" si="14"/>
        <v>WTP</v>
      </c>
      <c r="D904" t="str">
        <f>"47"</f>
        <v>47</v>
      </c>
      <c r="E904" t="str">
        <f>""</f>
        <v/>
      </c>
    </row>
    <row r="905" spans="1:5" x14ac:dyDescent="0.35">
      <c r="A905" t="str">
        <f>"PUTERA IZZAD BIN MOHAMMAD IRWAZ"</f>
        <v>PUTERA IZZAD BIN MOHAMMAD IRWAZ</v>
      </c>
      <c r="B905" t="str">
        <f>"021223100811"</f>
        <v>021223100811</v>
      </c>
      <c r="C905" t="str">
        <f t="shared" si="14"/>
        <v>WTP</v>
      </c>
      <c r="D905" t="str">
        <f>"36"</f>
        <v>36</v>
      </c>
      <c r="E905" t="str">
        <f>""</f>
        <v/>
      </c>
    </row>
    <row r="906" spans="1:5" x14ac:dyDescent="0.35">
      <c r="A906" t="str">
        <f>"PUTRA MUHAMMAD ALIFAZIM BIN ZAINAN"</f>
        <v>PUTRA MUHAMMAD ALIFAZIM BIN ZAINAN</v>
      </c>
      <c r="B906" t="str">
        <f>"021001050185"</f>
        <v>021001050185</v>
      </c>
      <c r="C906" t="str">
        <f t="shared" si="14"/>
        <v>WTP</v>
      </c>
      <c r="D906" t="str">
        <f>"63"</f>
        <v>63</v>
      </c>
      <c r="E906" t="str">
        <f>""</f>
        <v/>
      </c>
    </row>
    <row r="907" spans="1:5" x14ac:dyDescent="0.35">
      <c r="A907" t="str">
        <f>"PUTRI ARISSHA IRWAYU BINTI AFFANDY"</f>
        <v>PUTRI ARISSHA IRWAYU BINTI AFFANDY</v>
      </c>
      <c r="B907" t="str">
        <f>"020427050380"</f>
        <v>020427050380</v>
      </c>
      <c r="C907" t="str">
        <f t="shared" si="14"/>
        <v>WTP</v>
      </c>
      <c r="D907" t="str">
        <f>"48"</f>
        <v>48</v>
      </c>
      <c r="E907" t="str">
        <f>""</f>
        <v/>
      </c>
    </row>
    <row r="908" spans="1:5" x14ac:dyDescent="0.35">
      <c r="A908" t="str">
        <f>"PUTRI ELLYSYAMIMI BINTI AZMI"</f>
        <v>PUTRI ELLYSYAMIMI BINTI AZMI</v>
      </c>
      <c r="B908" t="str">
        <f>"020903141102"</f>
        <v>020903141102</v>
      </c>
      <c r="C908" t="str">
        <f t="shared" si="14"/>
        <v>WTP</v>
      </c>
      <c r="D908" t="str">
        <f>"55"</f>
        <v>55</v>
      </c>
      <c r="E908" t="str">
        <f>""</f>
        <v/>
      </c>
    </row>
    <row r="909" spans="1:5" x14ac:dyDescent="0.35">
      <c r="A909" t="str">
        <f>"QISTINA TASHA BINTI MOHD FARID"</f>
        <v>QISTINA TASHA BINTI MOHD FARID</v>
      </c>
      <c r="B909" t="str">
        <f>"020923010484"</f>
        <v>020923010484</v>
      </c>
      <c r="C909" t="str">
        <f t="shared" si="14"/>
        <v>WTP</v>
      </c>
      <c r="D909" t="str">
        <f>"54"</f>
        <v>54</v>
      </c>
      <c r="E909" t="str">
        <f>""</f>
        <v/>
      </c>
    </row>
    <row r="910" spans="1:5" x14ac:dyDescent="0.35">
      <c r="A910" t="str">
        <f>"RABIATUL ADAWIAH BINTI ABDUL RAQIB"</f>
        <v>RABIATUL ADAWIAH BINTI ABDUL RAQIB</v>
      </c>
      <c r="B910" t="str">
        <f>"021109060764"</f>
        <v>021109060764</v>
      </c>
      <c r="C910" t="str">
        <f t="shared" si="14"/>
        <v>WTP</v>
      </c>
      <c r="D910" t="str">
        <f>"23"</f>
        <v>23</v>
      </c>
      <c r="E910" t="str">
        <f>""</f>
        <v/>
      </c>
    </row>
    <row r="911" spans="1:5" x14ac:dyDescent="0.35">
      <c r="A911" t="str">
        <f>"RABIATUL ADAWIYAH BINTI KHAIROL"</f>
        <v>RABIATUL ADAWIYAH BINTI KHAIROL</v>
      </c>
      <c r="B911" t="str">
        <f>"021212011784"</f>
        <v>021212011784</v>
      </c>
      <c r="C911" t="str">
        <f t="shared" si="14"/>
        <v>WTP</v>
      </c>
      <c r="D911" t="str">
        <f>"49"</f>
        <v>49</v>
      </c>
      <c r="E911" t="str">
        <f>""</f>
        <v/>
      </c>
    </row>
    <row r="912" spans="1:5" x14ac:dyDescent="0.35">
      <c r="A912" t="str">
        <f>"RABIATUL AMIRAH ADAWIYAH BINTI AZHANIRA"</f>
        <v>RABIATUL AMIRAH ADAWIYAH BINTI AZHANIRA</v>
      </c>
      <c r="B912" t="str">
        <f>"021101011896"</f>
        <v>021101011896</v>
      </c>
      <c r="C912" t="str">
        <f t="shared" si="14"/>
        <v>WTP</v>
      </c>
      <c r="D912" t="str">
        <f>"58"</f>
        <v>58</v>
      </c>
      <c r="E912" t="str">
        <f>""</f>
        <v/>
      </c>
    </row>
    <row r="913" spans="1:5" x14ac:dyDescent="0.35">
      <c r="A913" t="str">
        <f>"RAHEL DEYBOY ANAK WILSON"</f>
        <v>RAHEL DEYBOY ANAK WILSON</v>
      </c>
      <c r="B913" t="str">
        <f>"020411130191"</f>
        <v>020411130191</v>
      </c>
      <c r="C913" t="str">
        <f t="shared" si="14"/>
        <v>WTP</v>
      </c>
      <c r="D913" t="str">
        <f>"52"</f>
        <v>52</v>
      </c>
      <c r="E913" t="str">
        <f>""</f>
        <v/>
      </c>
    </row>
    <row r="914" spans="1:5" x14ac:dyDescent="0.35">
      <c r="A914" t="str">
        <f>"RAHIMAN BIN ROSLY"</f>
        <v>RAHIMAN BIN ROSLY</v>
      </c>
      <c r="B914" t="str">
        <f>"020407010971"</f>
        <v>020407010971</v>
      </c>
      <c r="C914" t="str">
        <f t="shared" si="14"/>
        <v>WTP</v>
      </c>
      <c r="D914" t="str">
        <f>"45"</f>
        <v>45</v>
      </c>
      <c r="E914" t="str">
        <f>""</f>
        <v/>
      </c>
    </row>
    <row r="915" spans="1:5" x14ac:dyDescent="0.35">
      <c r="A915" t="str">
        <f>"RALFHAIQAL QHAIRAZE BIN ZAINUDDIN"</f>
        <v>RALFHAIQAL QHAIRAZE BIN ZAINUDDIN</v>
      </c>
      <c r="B915" t="str">
        <f>"020911050059"</f>
        <v>020911050059</v>
      </c>
      <c r="C915" t="str">
        <f t="shared" si="14"/>
        <v>WTP</v>
      </c>
      <c r="D915" t="str">
        <f>"46"</f>
        <v>46</v>
      </c>
      <c r="E915" t="str">
        <f>""</f>
        <v/>
      </c>
    </row>
    <row r="916" spans="1:5" x14ac:dyDescent="0.35">
      <c r="A916" t="str">
        <f>"RAMESH KRESHNA A/L SATIA SEELAN"</f>
        <v>RAMESH KRESHNA A/L SATIA SEELAN</v>
      </c>
      <c r="B916" t="str">
        <f>"020330050253"</f>
        <v>020330050253</v>
      </c>
      <c r="C916" t="str">
        <f t="shared" si="14"/>
        <v>WTP</v>
      </c>
      <c r="D916" t="str">
        <f>"38"</f>
        <v>38</v>
      </c>
      <c r="E916" t="str">
        <f>""</f>
        <v/>
      </c>
    </row>
    <row r="917" spans="1:5" x14ac:dyDescent="0.35">
      <c r="A917" t="str">
        <f>"RANJIT KUMAR A/L THEVARAJAN"</f>
        <v>RANJIT KUMAR A/L THEVARAJAN</v>
      </c>
      <c r="B917" t="str">
        <f>"020126060147"</f>
        <v>020126060147</v>
      </c>
      <c r="C917" t="str">
        <f t="shared" si="14"/>
        <v>WTP</v>
      </c>
      <c r="D917" t="str">
        <f>"30"</f>
        <v>30</v>
      </c>
      <c r="E917" t="str">
        <f>""</f>
        <v/>
      </c>
    </row>
    <row r="918" spans="1:5" x14ac:dyDescent="0.35">
      <c r="A918" t="str">
        <f>"RAYLEY LEWIMSKY ANAK PANGKAS"</f>
        <v>RAYLEY LEWIMSKY ANAK PANGKAS</v>
      </c>
      <c r="B918" t="str">
        <f>"020820130133"</f>
        <v>020820130133</v>
      </c>
      <c r="C918" t="str">
        <f t="shared" si="14"/>
        <v>WTP</v>
      </c>
      <c r="D918" t="str">
        <f>"52"</f>
        <v>52</v>
      </c>
      <c r="E918" t="str">
        <f>""</f>
        <v/>
      </c>
    </row>
    <row r="919" spans="1:5" x14ac:dyDescent="0.35">
      <c r="A919" t="str">
        <f>"RICHA DEVERRA"</f>
        <v>RICHA DEVERRA</v>
      </c>
      <c r="B919" t="str">
        <f>"020822120860"</f>
        <v>020822120860</v>
      </c>
      <c r="C919" t="str">
        <f t="shared" si="14"/>
        <v>WTP</v>
      </c>
      <c r="D919" t="str">
        <f>"40"</f>
        <v>40</v>
      </c>
      <c r="E919" t="str">
        <f>""</f>
        <v/>
      </c>
    </row>
    <row r="920" spans="1:5" x14ac:dyDescent="0.35">
      <c r="A920" t="str">
        <f>"RIDANI MOHAMAD FAIRUS GAN BIN ABDUL RASHID GAN"</f>
        <v>RIDANI MOHAMAD FAIRUS GAN BIN ABDUL RASHID GAN</v>
      </c>
      <c r="B920" t="str">
        <f>"021205081055"</f>
        <v>021205081055</v>
      </c>
      <c r="C920" t="str">
        <f t="shared" si="14"/>
        <v>WTP</v>
      </c>
      <c r="D920" t="str">
        <f>"63"</f>
        <v>63</v>
      </c>
      <c r="E920" t="str">
        <f>""</f>
        <v/>
      </c>
    </row>
    <row r="921" spans="1:5" x14ac:dyDescent="0.35">
      <c r="A921" t="str">
        <f>"RISHALAN A/L PUSPANATHAN"</f>
        <v>RISHALAN A/L PUSPANATHAN</v>
      </c>
      <c r="B921" t="str">
        <f>"020203010945"</f>
        <v>020203010945</v>
      </c>
      <c r="C921" t="str">
        <f t="shared" si="14"/>
        <v>WTP</v>
      </c>
      <c r="D921" t="str">
        <f>"52"</f>
        <v>52</v>
      </c>
      <c r="E921" t="str">
        <f>""</f>
        <v/>
      </c>
    </row>
    <row r="922" spans="1:5" x14ac:dyDescent="0.35">
      <c r="A922" t="str">
        <f>"RODERICK JUSTINE"</f>
        <v>RODERICK JUSTINE</v>
      </c>
      <c r="B922" t="str">
        <f>"020303120965"</f>
        <v>020303120965</v>
      </c>
      <c r="C922" t="str">
        <f t="shared" si="14"/>
        <v>WTP</v>
      </c>
      <c r="D922" t="str">
        <f>"58"</f>
        <v>58</v>
      </c>
      <c r="E922" t="str">
        <f>""</f>
        <v/>
      </c>
    </row>
    <row r="923" spans="1:5" x14ac:dyDescent="0.35">
      <c r="A923" t="str">
        <f>"RONALD CHESTER ENSUIEL ANAK ROBIN"</f>
        <v>RONALD CHESTER ENSUIEL ANAK ROBIN</v>
      </c>
      <c r="B923" t="str">
        <f>"020628130619"</f>
        <v>020628130619</v>
      </c>
      <c r="C923" t="str">
        <f t="shared" si="14"/>
        <v>WTP</v>
      </c>
      <c r="D923" t="str">
        <f>"42"</f>
        <v>42</v>
      </c>
      <c r="E923" t="str">
        <f>""</f>
        <v/>
      </c>
    </row>
    <row r="924" spans="1:5" x14ac:dyDescent="0.35">
      <c r="A924" t="str">
        <f>"ROS MALIANA AISYAH BINTI ROSAIRI"</f>
        <v>ROS MALIANA AISYAH BINTI ROSAIRI</v>
      </c>
      <c r="B924" t="str">
        <f>"020919030730"</f>
        <v>020919030730</v>
      </c>
      <c r="C924" t="str">
        <f t="shared" si="14"/>
        <v>WTP</v>
      </c>
      <c r="D924" t="str">
        <f>"30"</f>
        <v>30</v>
      </c>
      <c r="E924" t="str">
        <f>""</f>
        <v/>
      </c>
    </row>
    <row r="925" spans="1:5" x14ac:dyDescent="0.35">
      <c r="A925" t="str">
        <f>"SAFWAN BIN SAFRI"</f>
        <v>SAFWAN BIN SAFRI</v>
      </c>
      <c r="B925" t="str">
        <f>"020310140067"</f>
        <v>020310140067</v>
      </c>
      <c r="C925" t="str">
        <f t="shared" si="14"/>
        <v>WTP</v>
      </c>
      <c r="D925" t="str">
        <f>"37"</f>
        <v>37</v>
      </c>
      <c r="E925" t="str">
        <f>""</f>
        <v/>
      </c>
    </row>
    <row r="926" spans="1:5" x14ac:dyDescent="0.35">
      <c r="A926" t="str">
        <f>"SAIDATUL URMANTIRAH BINTI MAZLAN"</f>
        <v>SAIDATUL URMANTIRAH BINTI MAZLAN</v>
      </c>
      <c r="B926" t="str">
        <f>"020914110360"</f>
        <v>020914110360</v>
      </c>
      <c r="C926" t="str">
        <f t="shared" si="14"/>
        <v>WTP</v>
      </c>
      <c r="D926" t="str">
        <f>"39"</f>
        <v>39</v>
      </c>
      <c r="E926" t="str">
        <f>""</f>
        <v/>
      </c>
    </row>
    <row r="927" spans="1:5" x14ac:dyDescent="0.35">
      <c r="A927" t="str">
        <f>"SAMUEL MOSES ANAK JAPRA"</f>
        <v>SAMUEL MOSES ANAK JAPRA</v>
      </c>
      <c r="B927" t="str">
        <f>"020501130259"</f>
        <v>020501130259</v>
      </c>
      <c r="C927" t="str">
        <f t="shared" si="14"/>
        <v>WTP</v>
      </c>
      <c r="D927" t="str">
        <f>"50"</f>
        <v>50</v>
      </c>
      <c r="E927" t="str">
        <f>""</f>
        <v/>
      </c>
    </row>
    <row r="928" spans="1:5" x14ac:dyDescent="0.35">
      <c r="A928" t="str">
        <f>"SARAFINA BINTI ZURAIMI"</f>
        <v>SARAFINA BINTI ZURAIMI</v>
      </c>
      <c r="B928" t="str">
        <f>"020203060272"</f>
        <v>020203060272</v>
      </c>
      <c r="C928" t="str">
        <f t="shared" si="14"/>
        <v>WTP</v>
      </c>
      <c r="D928" t="str">
        <f>"34"</f>
        <v>34</v>
      </c>
      <c r="E928" t="str">
        <f>""</f>
        <v/>
      </c>
    </row>
    <row r="929" spans="1:5" x14ac:dyDescent="0.35">
      <c r="A929" t="str">
        <f>"SELINA SENDIE ANAK ROSE"</f>
        <v>SELINA SENDIE ANAK ROSE</v>
      </c>
      <c r="B929" t="str">
        <f>"021212131110"</f>
        <v>021212131110</v>
      </c>
      <c r="C929" t="str">
        <f t="shared" si="14"/>
        <v>WTP</v>
      </c>
      <c r="D929" t="str">
        <f>"41"</f>
        <v>41</v>
      </c>
      <c r="E929" t="str">
        <f>""</f>
        <v/>
      </c>
    </row>
    <row r="930" spans="1:5" x14ac:dyDescent="0.35">
      <c r="A930" t="str">
        <f>"SEMSIATI BINTI KINAWA @ SAIMON"</f>
        <v>SEMSIATI BINTI KINAWA @ SAIMON</v>
      </c>
      <c r="B930" t="str">
        <f>"021119121532"</f>
        <v>021119121532</v>
      </c>
      <c r="C930" t="str">
        <f t="shared" si="14"/>
        <v>WTP</v>
      </c>
      <c r="D930" t="str">
        <f>"35"</f>
        <v>35</v>
      </c>
      <c r="E930" t="str">
        <f>""</f>
        <v/>
      </c>
    </row>
    <row r="931" spans="1:5" x14ac:dyDescent="0.35">
      <c r="A931" t="str">
        <f>"SESTIRAH JUIL"</f>
        <v>SESTIRAH JUIL</v>
      </c>
      <c r="B931" t="str">
        <f>"021011121020"</f>
        <v>021011121020</v>
      </c>
      <c r="C931" t="str">
        <f t="shared" si="14"/>
        <v>WTP</v>
      </c>
      <c r="D931" t="str">
        <f>"61"</f>
        <v>61</v>
      </c>
      <c r="E931" t="str">
        <f>""</f>
        <v/>
      </c>
    </row>
    <row r="932" spans="1:5" x14ac:dyDescent="0.35">
      <c r="A932" t="str">
        <f>"SHAFIE BIN RAHMAN"</f>
        <v>SHAFIE BIN RAHMAN</v>
      </c>
      <c r="B932" t="str">
        <f>"020724120453"</f>
        <v>020724120453</v>
      </c>
      <c r="C932" t="str">
        <f t="shared" si="14"/>
        <v>WTP</v>
      </c>
      <c r="D932" t="str">
        <f>"37"</f>
        <v>37</v>
      </c>
      <c r="E932" t="str">
        <f>""</f>
        <v/>
      </c>
    </row>
    <row r="933" spans="1:5" x14ac:dyDescent="0.35">
      <c r="A933" t="str">
        <f>"SHAH ZARRAQ BIN NOR SHAH ALAM"</f>
        <v>SHAH ZARRAQ BIN NOR SHAH ALAM</v>
      </c>
      <c r="B933" t="str">
        <f>"020527030707"</f>
        <v>020527030707</v>
      </c>
      <c r="C933" t="str">
        <f t="shared" si="14"/>
        <v>WTP</v>
      </c>
      <c r="D933" t="str">
        <f>"34"</f>
        <v>34</v>
      </c>
      <c r="E933" t="str">
        <f>""</f>
        <v/>
      </c>
    </row>
    <row r="934" spans="1:5" x14ac:dyDescent="0.35">
      <c r="A934" t="str">
        <f>"SHAHIDATINA ASHASY BINTI RAHIM"</f>
        <v>SHAHIDATINA ASHASY BINTI RAHIM</v>
      </c>
      <c r="B934" t="str">
        <f>"021226010096"</f>
        <v>021226010096</v>
      </c>
      <c r="C934" t="str">
        <f t="shared" si="14"/>
        <v>WTP</v>
      </c>
      <c r="D934" t="str">
        <f>"65"</f>
        <v>65</v>
      </c>
      <c r="E934" t="str">
        <f>""</f>
        <v/>
      </c>
    </row>
    <row r="935" spans="1:5" x14ac:dyDescent="0.35">
      <c r="A935" t="str">
        <f>"SHAHRIL AMRI BIN BAHARI"</f>
        <v>SHAHRIL AMRI BIN BAHARI</v>
      </c>
      <c r="B935" t="str">
        <f>"020616060449"</f>
        <v>020616060449</v>
      </c>
      <c r="C935" t="str">
        <f t="shared" si="14"/>
        <v>WTP</v>
      </c>
      <c r="D935" t="str">
        <f>"36"</f>
        <v>36</v>
      </c>
      <c r="E935" t="str">
        <f>""</f>
        <v/>
      </c>
    </row>
    <row r="936" spans="1:5" x14ac:dyDescent="0.35">
      <c r="A936" t="str">
        <f>"SHAHRUL IZZUDDIN BIN SHAHARUDDIN"</f>
        <v>SHAHRUL IZZUDDIN BIN SHAHARUDDIN</v>
      </c>
      <c r="B936" t="str">
        <f>"020303040383"</f>
        <v>020303040383</v>
      </c>
      <c r="C936" t="str">
        <f t="shared" si="14"/>
        <v>WTP</v>
      </c>
      <c r="D936" t="str">
        <f>"27"</f>
        <v>27</v>
      </c>
      <c r="E936" t="str">
        <f>""</f>
        <v/>
      </c>
    </row>
    <row r="937" spans="1:5" x14ac:dyDescent="0.35">
      <c r="A937" t="str">
        <f>"SHAHRUL SHAFUAN BIN MOHD RASHID SUPRAMANIAM"</f>
        <v>SHAHRUL SHAFUAN BIN MOHD RASHID SUPRAMANIAM</v>
      </c>
      <c r="B937" t="str">
        <f>"021212070733"</f>
        <v>021212070733</v>
      </c>
      <c r="C937" t="str">
        <f t="shared" si="14"/>
        <v>WTP</v>
      </c>
      <c r="D937" t="str">
        <f>"70"</f>
        <v>70</v>
      </c>
      <c r="E937" t="str">
        <f>""</f>
        <v/>
      </c>
    </row>
    <row r="938" spans="1:5" x14ac:dyDescent="0.35">
      <c r="A938" t="str">
        <f>"SHAHRUL SYAWAL BIN MAD IDRIS"</f>
        <v>SHAHRUL SYAWAL BIN MAD IDRIS</v>
      </c>
      <c r="B938" t="str">
        <f>"021219010901"</f>
        <v>021219010901</v>
      </c>
      <c r="C938" t="str">
        <f t="shared" si="14"/>
        <v>WTP</v>
      </c>
      <c r="D938" t="str">
        <f>"37"</f>
        <v>37</v>
      </c>
      <c r="E938" t="str">
        <f>""</f>
        <v/>
      </c>
    </row>
    <row r="939" spans="1:5" x14ac:dyDescent="0.35">
      <c r="A939" t="str">
        <f>"SHAIDATUL SHAMIMI BINTI SAMSUL"</f>
        <v>SHAIDATUL SHAMIMI BINTI SAMSUL</v>
      </c>
      <c r="B939" t="str">
        <f>"020714060434"</f>
        <v>020714060434</v>
      </c>
      <c r="C939" t="str">
        <f t="shared" si="14"/>
        <v>WTP</v>
      </c>
      <c r="D939" t="str">
        <f>"21"</f>
        <v>21</v>
      </c>
      <c r="E939" t="str">
        <f>""</f>
        <v/>
      </c>
    </row>
    <row r="940" spans="1:5" x14ac:dyDescent="0.35">
      <c r="A940" t="str">
        <f>"SHANE ISAAC SUNING"</f>
        <v>SHANE ISAAC SUNING</v>
      </c>
      <c r="B940" t="str">
        <f>"020828121303"</f>
        <v>020828121303</v>
      </c>
      <c r="C940" t="str">
        <f t="shared" si="14"/>
        <v>WTP</v>
      </c>
      <c r="D940" t="str">
        <f>"47"</f>
        <v>47</v>
      </c>
      <c r="E940" t="str">
        <f>""</f>
        <v/>
      </c>
    </row>
    <row r="941" spans="1:5" x14ac:dyDescent="0.35">
      <c r="A941" t="str">
        <f>"SHARIFAH SITI FATIHAH BINTI SYED HASSAN "</f>
        <v xml:space="preserve">SHARIFAH SITI FATIHAH BINTI SYED HASSAN </v>
      </c>
      <c r="B941" t="str">
        <f>"020724010270"</f>
        <v>020724010270</v>
      </c>
      <c r="C941" t="str">
        <f t="shared" si="14"/>
        <v>WTP</v>
      </c>
      <c r="D941" t="str">
        <f>"37"</f>
        <v>37</v>
      </c>
      <c r="E941" t="str">
        <f>""</f>
        <v/>
      </c>
    </row>
    <row r="942" spans="1:5" x14ac:dyDescent="0.35">
      <c r="A942" t="str">
        <f>"SHEIKH MUHAMMAD NASRUDDIN BIN SHEIKH ALI"</f>
        <v>SHEIKH MUHAMMAD NASRUDDIN BIN SHEIKH ALI</v>
      </c>
      <c r="B942" t="str">
        <f>"020321060257"</f>
        <v>020321060257</v>
      </c>
      <c r="C942" t="str">
        <f t="shared" si="14"/>
        <v>WTP</v>
      </c>
      <c r="D942" t="str">
        <f>"36"</f>
        <v>36</v>
      </c>
      <c r="E942" t="str">
        <f>""</f>
        <v/>
      </c>
    </row>
    <row r="943" spans="1:5" x14ac:dyDescent="0.35">
      <c r="A943" t="str">
        <f>"SHEIKH RAHMAT BIN SHEIKH RAIZAL"</f>
        <v>SHEIKH RAHMAT BIN SHEIKH RAIZAL</v>
      </c>
      <c r="B943" t="str">
        <f>"020515141135"</f>
        <v>020515141135</v>
      </c>
      <c r="C943" t="str">
        <f t="shared" si="14"/>
        <v>WTP</v>
      </c>
      <c r="D943" t="str">
        <f>"55"</f>
        <v>55</v>
      </c>
      <c r="E943" t="str">
        <f>""</f>
        <v/>
      </c>
    </row>
    <row r="944" spans="1:5" x14ac:dyDescent="0.35">
      <c r="A944" t="str">
        <f>"SITI AMANI NADHIRAH BINTI NAZLY"</f>
        <v>SITI AMANI NADHIRAH BINTI NAZLY</v>
      </c>
      <c r="B944" t="str">
        <f>"021101110210"</f>
        <v>021101110210</v>
      </c>
      <c r="C944" t="str">
        <f t="shared" si="14"/>
        <v>WTP</v>
      </c>
      <c r="D944" t="str">
        <f>"26"</f>
        <v>26</v>
      </c>
      <c r="E944" t="str">
        <f>""</f>
        <v/>
      </c>
    </row>
    <row r="945" spans="1:5" x14ac:dyDescent="0.35">
      <c r="A945" t="str">
        <f>"SITI ANA HALISHA BINTI ABD HALIM"</f>
        <v>SITI ANA HALISHA BINTI ABD HALIM</v>
      </c>
      <c r="B945" t="str">
        <f>"020620060142"</f>
        <v>020620060142</v>
      </c>
      <c r="C945" t="str">
        <f t="shared" si="14"/>
        <v>WTP</v>
      </c>
      <c r="D945" t="str">
        <f>"43"</f>
        <v>43</v>
      </c>
      <c r="E945" t="str">
        <f>""</f>
        <v/>
      </c>
    </row>
    <row r="946" spans="1:5" x14ac:dyDescent="0.35">
      <c r="A946" t="str">
        <f>"SITI HAWA NABILA BINTI ADAM"</f>
        <v>SITI HAWA NABILA BINTI ADAM</v>
      </c>
      <c r="B946" t="str">
        <f>"021001020314"</f>
        <v>021001020314</v>
      </c>
      <c r="C946" t="str">
        <f t="shared" si="14"/>
        <v>WTP</v>
      </c>
      <c r="D946" t="str">
        <f>"39"</f>
        <v>39</v>
      </c>
      <c r="E946" t="str">
        <f>""</f>
        <v/>
      </c>
    </row>
    <row r="947" spans="1:5" x14ac:dyDescent="0.35">
      <c r="A947" t="str">
        <f>"SITI MAZLEYDA BINTI ZULKIFLI"</f>
        <v>SITI MAZLEYDA BINTI ZULKIFLI</v>
      </c>
      <c r="B947" t="str">
        <f>"021118030532"</f>
        <v>021118030532</v>
      </c>
      <c r="C947" t="str">
        <f t="shared" si="14"/>
        <v>WTP</v>
      </c>
      <c r="D947" t="str">
        <f>"38"</f>
        <v>38</v>
      </c>
      <c r="E947" t="str">
        <f>""</f>
        <v/>
      </c>
    </row>
    <row r="948" spans="1:5" x14ac:dyDescent="0.35">
      <c r="A948" t="str">
        <f>"SITI MUNIRAH BINTI MOHD NASIR"</f>
        <v>SITI MUNIRAH BINTI MOHD NASIR</v>
      </c>
      <c r="B948" t="str">
        <f>"020729140058"</f>
        <v>020729140058</v>
      </c>
      <c r="C948" t="str">
        <f t="shared" si="14"/>
        <v>WTP</v>
      </c>
      <c r="D948" t="str">
        <f>"-1"</f>
        <v>-1</v>
      </c>
      <c r="E948" t="str">
        <f>"3"</f>
        <v>3</v>
      </c>
    </row>
    <row r="949" spans="1:5" x14ac:dyDescent="0.35">
      <c r="A949" t="str">
        <f>"SITI NASIRAH BINTI B.AMRA"</f>
        <v>SITI NASIRAH BINTI B.AMRA</v>
      </c>
      <c r="B949" t="str">
        <f>"020114060430"</f>
        <v>020114060430</v>
      </c>
      <c r="C949" t="str">
        <f t="shared" si="14"/>
        <v>WTP</v>
      </c>
      <c r="D949" t="str">
        <f>"61"</f>
        <v>61</v>
      </c>
      <c r="E949" t="str">
        <f>""</f>
        <v/>
      </c>
    </row>
    <row r="950" spans="1:5" x14ac:dyDescent="0.35">
      <c r="A950" t="str">
        <f>"SITI NOOR HIDAYAH BINTI MOHD SALLEH"</f>
        <v>SITI NOOR HIDAYAH BINTI MOHD SALLEH</v>
      </c>
      <c r="B950" t="str">
        <f>"020823110154"</f>
        <v>020823110154</v>
      </c>
      <c r="C950" t="str">
        <f t="shared" si="14"/>
        <v>WTP</v>
      </c>
      <c r="D950" t="str">
        <f>"40"</f>
        <v>40</v>
      </c>
      <c r="E950" t="str">
        <f>""</f>
        <v/>
      </c>
    </row>
    <row r="951" spans="1:5" x14ac:dyDescent="0.35">
      <c r="A951" t="str">
        <f>"SITI NOOR IRDINA WIRDANI BINTI MUZAFFAR"</f>
        <v>SITI NOOR IRDINA WIRDANI BINTI MUZAFFAR</v>
      </c>
      <c r="B951" t="str">
        <f>"020317131024"</f>
        <v>020317131024</v>
      </c>
      <c r="C951" t="str">
        <f t="shared" si="14"/>
        <v>WTP</v>
      </c>
      <c r="D951" t="str">
        <f>"55"</f>
        <v>55</v>
      </c>
      <c r="E951" t="str">
        <f>""</f>
        <v/>
      </c>
    </row>
    <row r="952" spans="1:5" x14ac:dyDescent="0.35">
      <c r="A952" t="str">
        <f>"SITI NOR ATIQAH BINTI AHMAD BUKHARI"</f>
        <v>SITI NOR ATIQAH BINTI AHMAD BUKHARI</v>
      </c>
      <c r="B952" t="str">
        <f>"020227060568"</f>
        <v>020227060568</v>
      </c>
      <c r="C952" t="str">
        <f t="shared" si="14"/>
        <v>WTP</v>
      </c>
      <c r="D952" t="str">
        <f>"-1"</f>
        <v>-1</v>
      </c>
      <c r="E952" t="str">
        <f>"3"</f>
        <v>3</v>
      </c>
    </row>
    <row r="953" spans="1:5" x14ac:dyDescent="0.35">
      <c r="A953" t="str">
        <f>"SITI NORDIANA BINTI MOHAMED NOOR"</f>
        <v>SITI NORDIANA BINTI MOHAMED NOOR</v>
      </c>
      <c r="B953" t="str">
        <f>"021001010212"</f>
        <v>021001010212</v>
      </c>
      <c r="C953" t="str">
        <f t="shared" si="14"/>
        <v>WTP</v>
      </c>
      <c r="D953" t="str">
        <f>"38"</f>
        <v>38</v>
      </c>
      <c r="E953" t="str">
        <f>""</f>
        <v/>
      </c>
    </row>
    <row r="954" spans="1:5" x14ac:dyDescent="0.35">
      <c r="A954" t="str">
        <f>"SITI NORSHAMSIAH BINTI MD SABRI"</f>
        <v>SITI NORSHAMSIAH BINTI MD SABRI</v>
      </c>
      <c r="B954" t="str">
        <f>"020829030702"</f>
        <v>020829030702</v>
      </c>
      <c r="C954" t="str">
        <f t="shared" si="14"/>
        <v>WTP</v>
      </c>
      <c r="D954" t="str">
        <f>"20"</f>
        <v>20</v>
      </c>
      <c r="E954" t="str">
        <f>""</f>
        <v/>
      </c>
    </row>
    <row r="955" spans="1:5" x14ac:dyDescent="0.35">
      <c r="A955" t="str">
        <f>"SITI NUR AISYAH BINTI IDERIS"</f>
        <v>SITI NUR AISYAH BINTI IDERIS</v>
      </c>
      <c r="B955" t="str">
        <f>"021109080626"</f>
        <v>021109080626</v>
      </c>
      <c r="C955" t="str">
        <f t="shared" si="14"/>
        <v>WTP</v>
      </c>
      <c r="D955" t="str">
        <f>"46"</f>
        <v>46</v>
      </c>
      <c r="E955" t="str">
        <f>""</f>
        <v/>
      </c>
    </row>
    <row r="956" spans="1:5" x14ac:dyDescent="0.35">
      <c r="A956" t="str">
        <f>"SITI NUR AISYAH BINTI ZAINI"</f>
        <v>SITI NUR AISYAH BINTI ZAINI</v>
      </c>
      <c r="B956" t="str">
        <f>"020607010554"</f>
        <v>020607010554</v>
      </c>
      <c r="C956" t="str">
        <f t="shared" si="14"/>
        <v>WTP</v>
      </c>
      <c r="D956" t="str">
        <f>"58"</f>
        <v>58</v>
      </c>
      <c r="E956" t="str">
        <f>""</f>
        <v/>
      </c>
    </row>
    <row r="957" spans="1:5" x14ac:dyDescent="0.35">
      <c r="A957" t="str">
        <f>"SITI NUR ALIYAH LIYANA BINTI ABDUL NAHAR"</f>
        <v>SITI NUR ALIYAH LIYANA BINTI ABDUL NAHAR</v>
      </c>
      <c r="B957" t="str">
        <f>"020904070756"</f>
        <v>020904070756</v>
      </c>
      <c r="C957" t="str">
        <f t="shared" si="14"/>
        <v>WTP</v>
      </c>
      <c r="D957" t="str">
        <f>"31"</f>
        <v>31</v>
      </c>
      <c r="E957" t="str">
        <f>""</f>
        <v/>
      </c>
    </row>
    <row r="958" spans="1:5" x14ac:dyDescent="0.35">
      <c r="A958" t="str">
        <f>"SITI NUR IFFAH HANIM BINTI SUKOR"</f>
        <v>SITI NUR IFFAH HANIM BINTI SUKOR</v>
      </c>
      <c r="B958" t="str">
        <f>"020620020554"</f>
        <v>020620020554</v>
      </c>
      <c r="C958" t="str">
        <f t="shared" si="14"/>
        <v>WTP</v>
      </c>
      <c r="D958" t="str">
        <f>"44"</f>
        <v>44</v>
      </c>
      <c r="E958" t="str">
        <f>""</f>
        <v/>
      </c>
    </row>
    <row r="959" spans="1:5" x14ac:dyDescent="0.35">
      <c r="A959" t="str">
        <f>"SITI NUR LIYANA BINTI ISMAIL"</f>
        <v>SITI NUR LIYANA BINTI ISMAIL</v>
      </c>
      <c r="B959" t="str">
        <f>"020319030710"</f>
        <v>020319030710</v>
      </c>
      <c r="C959" t="str">
        <f t="shared" si="14"/>
        <v>WTP</v>
      </c>
      <c r="D959" t="str">
        <f>"52"</f>
        <v>52</v>
      </c>
      <c r="E959" t="str">
        <f>""</f>
        <v/>
      </c>
    </row>
    <row r="960" spans="1:5" x14ac:dyDescent="0.35">
      <c r="A960" t="str">
        <f>"SITI NUR NABIIHAH BINTI SHAHRUNIZAM"</f>
        <v>SITI NUR NABIIHAH BINTI SHAHRUNIZAM</v>
      </c>
      <c r="B960" t="str">
        <f>"021220010562"</f>
        <v>021220010562</v>
      </c>
      <c r="C960" t="str">
        <f t="shared" si="14"/>
        <v>WTP</v>
      </c>
      <c r="D960" t="str">
        <f>"64"</f>
        <v>64</v>
      </c>
      <c r="E960" t="str">
        <f>""</f>
        <v/>
      </c>
    </row>
    <row r="961" spans="1:5" x14ac:dyDescent="0.35">
      <c r="A961" t="str">
        <f>"SITI NUR QUMAIRA BINTI YASAK"</f>
        <v>SITI NUR QUMAIRA BINTI YASAK</v>
      </c>
      <c r="B961" t="str">
        <f>"020812020540"</f>
        <v>020812020540</v>
      </c>
      <c r="C961" t="str">
        <f t="shared" si="14"/>
        <v>WTP</v>
      </c>
      <c r="D961" t="str">
        <f>"50"</f>
        <v>50</v>
      </c>
      <c r="E961" t="str">
        <f>""</f>
        <v/>
      </c>
    </row>
    <row r="962" spans="1:5" x14ac:dyDescent="0.35">
      <c r="A962" t="str">
        <f>"SITI NURAIN SYAFIQAH BINTI HASWADI"</f>
        <v>SITI NURAIN SYAFIQAH BINTI HASWADI</v>
      </c>
      <c r="B962" t="str">
        <f>"020711030248"</f>
        <v>020711030248</v>
      </c>
      <c r="C962" t="str">
        <f t="shared" ref="C962:C1025" si="15">"WTP"</f>
        <v>WTP</v>
      </c>
      <c r="D962" t="str">
        <f>"46"</f>
        <v>46</v>
      </c>
      <c r="E962" t="str">
        <f>""</f>
        <v/>
      </c>
    </row>
    <row r="963" spans="1:5" x14ac:dyDescent="0.35">
      <c r="A963" t="str">
        <f>"SITI NURDINIE BINTI AMIRUDDIN"</f>
        <v>SITI NURDINIE BINTI AMIRUDDIN</v>
      </c>
      <c r="B963" t="str">
        <f>"020504031184"</f>
        <v>020504031184</v>
      </c>
      <c r="C963" t="str">
        <f t="shared" si="15"/>
        <v>WTP</v>
      </c>
      <c r="D963" t="str">
        <f>"26"</f>
        <v>26</v>
      </c>
      <c r="E963" t="str">
        <f>""</f>
        <v/>
      </c>
    </row>
    <row r="964" spans="1:5" x14ac:dyDescent="0.35">
      <c r="A964" t="str">
        <f>"SITI NURHASMAS BINTI RAZALI "</f>
        <v xml:space="preserve">SITI NURHASMAS BINTI RAZALI </v>
      </c>
      <c r="B964" t="str">
        <f>"020615030782"</f>
        <v>020615030782</v>
      </c>
      <c r="C964" t="str">
        <f t="shared" si="15"/>
        <v>WTP</v>
      </c>
      <c r="D964" t="str">
        <f>"50"</f>
        <v>50</v>
      </c>
      <c r="E964" t="str">
        <f>""</f>
        <v/>
      </c>
    </row>
    <row r="965" spans="1:5" x14ac:dyDescent="0.35">
      <c r="A965" t="str">
        <f>"SITI NURIYAH BINTI MOHD KAMAL"</f>
        <v>SITI NURIYAH BINTI MOHD KAMAL</v>
      </c>
      <c r="B965" t="str">
        <f>"020308050062"</f>
        <v>020308050062</v>
      </c>
      <c r="C965" t="str">
        <f t="shared" si="15"/>
        <v>WTP</v>
      </c>
      <c r="D965" t="str">
        <f>"52"</f>
        <v>52</v>
      </c>
      <c r="E965" t="str">
        <f>""</f>
        <v/>
      </c>
    </row>
    <row r="966" spans="1:5" x14ac:dyDescent="0.35">
      <c r="A966" t="str">
        <f>"SITI NURNADHIRAH BINTI YAHYA"</f>
        <v>SITI NURNADHIRAH BINTI YAHYA</v>
      </c>
      <c r="B966" t="str">
        <f>"020221110296"</f>
        <v>020221110296</v>
      </c>
      <c r="C966" t="str">
        <f t="shared" si="15"/>
        <v>WTP</v>
      </c>
      <c r="D966" t="str">
        <f>"39"</f>
        <v>39</v>
      </c>
      <c r="E966" t="str">
        <f>""</f>
        <v/>
      </c>
    </row>
    <row r="967" spans="1:5" x14ac:dyDescent="0.35">
      <c r="A967" t="str">
        <f>"SITI NURSYAIDATUL AISYAH BINTI HAFIDI"</f>
        <v>SITI NURSYAIDATUL AISYAH BINTI HAFIDI</v>
      </c>
      <c r="B967" t="str">
        <f>"020715090010"</f>
        <v>020715090010</v>
      </c>
      <c r="C967" t="str">
        <f t="shared" si="15"/>
        <v>WTP</v>
      </c>
      <c r="D967" t="str">
        <f>"34"</f>
        <v>34</v>
      </c>
      <c r="E967" t="str">
        <f>""</f>
        <v/>
      </c>
    </row>
    <row r="968" spans="1:5" x14ac:dyDescent="0.35">
      <c r="A968" t="str">
        <f>"SITI SARAH BINTI MOHAMMAD SAFRIZAL"</f>
        <v>SITI SARAH BINTI MOHAMMAD SAFRIZAL</v>
      </c>
      <c r="B968" t="str">
        <f>"020623101560"</f>
        <v>020623101560</v>
      </c>
      <c r="C968" t="str">
        <f t="shared" si="15"/>
        <v>WTP</v>
      </c>
      <c r="D968" t="str">
        <f>"65"</f>
        <v>65</v>
      </c>
      <c r="E968" t="str">
        <f>""</f>
        <v/>
      </c>
    </row>
    <row r="969" spans="1:5" x14ac:dyDescent="0.35">
      <c r="A969" t="str">
        <f>"SITI SUHAIDAH BINTI SUHAIME"</f>
        <v>SITI SUHAIDAH BINTI SUHAIME</v>
      </c>
      <c r="B969" t="str">
        <f>"020526100988"</f>
        <v>020526100988</v>
      </c>
      <c r="C969" t="str">
        <f t="shared" si="15"/>
        <v>WTP</v>
      </c>
      <c r="D969" t="str">
        <f>"31"</f>
        <v>31</v>
      </c>
      <c r="E969" t="str">
        <f>""</f>
        <v/>
      </c>
    </row>
    <row r="970" spans="1:5" x14ac:dyDescent="0.35">
      <c r="A970" t="str">
        <f>"SITI ZULAIKA BINTI MUHADZIR"</f>
        <v>SITI ZULAIKA BINTI MUHADZIR</v>
      </c>
      <c r="B970" t="str">
        <f>"020227010886"</f>
        <v>020227010886</v>
      </c>
      <c r="C970" t="str">
        <f t="shared" si="15"/>
        <v>WTP</v>
      </c>
      <c r="D970" t="str">
        <f>"74"</f>
        <v>74</v>
      </c>
      <c r="E970" t="str">
        <f>""</f>
        <v/>
      </c>
    </row>
    <row r="971" spans="1:5" x14ac:dyDescent="0.35">
      <c r="A971" t="str">
        <f>"SOFEA ANAK LAWRENCE"</f>
        <v>SOFEA ANAK LAWRENCE</v>
      </c>
      <c r="B971" t="str">
        <f>"020519130556"</f>
        <v>020519130556</v>
      </c>
      <c r="C971" t="str">
        <f t="shared" si="15"/>
        <v>WTP</v>
      </c>
      <c r="D971" t="str">
        <f>"53"</f>
        <v>53</v>
      </c>
      <c r="E971" t="str">
        <f>""</f>
        <v/>
      </c>
    </row>
    <row r="972" spans="1:5" x14ac:dyDescent="0.35">
      <c r="A972" t="str">
        <f>"SOFEA NADIA BINTI SHAMSHUL"</f>
        <v>SOFEA NADIA BINTI SHAMSHUL</v>
      </c>
      <c r="B972" t="str">
        <f>"020725100446"</f>
        <v>020725100446</v>
      </c>
      <c r="C972" t="str">
        <f t="shared" si="15"/>
        <v>WTP</v>
      </c>
      <c r="D972" t="str">
        <f>"60"</f>
        <v>60</v>
      </c>
      <c r="E972" t="str">
        <f>""</f>
        <v/>
      </c>
    </row>
    <row r="973" spans="1:5" x14ac:dyDescent="0.35">
      <c r="A973" t="str">
        <f>"SOFIA HANIN BINTI SHAHAR"</f>
        <v>SOFIA HANIN BINTI SHAHAR</v>
      </c>
      <c r="B973" t="str">
        <f>"020404140594"</f>
        <v>020404140594</v>
      </c>
      <c r="C973" t="str">
        <f t="shared" si="15"/>
        <v>WTP</v>
      </c>
      <c r="D973" t="str">
        <f>"48"</f>
        <v>48</v>
      </c>
      <c r="E973" t="str">
        <f>""</f>
        <v/>
      </c>
    </row>
    <row r="974" spans="1:5" x14ac:dyDescent="0.35">
      <c r="A974" t="str">
        <f>"SOFIAN MAGARID"</f>
        <v>SOFIAN MAGARID</v>
      </c>
      <c r="B974" t="str">
        <f>"010101121645"</f>
        <v>010101121645</v>
      </c>
      <c r="C974" t="str">
        <f t="shared" si="15"/>
        <v>WTP</v>
      </c>
      <c r="D974" t="str">
        <f>"53"</f>
        <v>53</v>
      </c>
      <c r="E974" t="str">
        <f>""</f>
        <v/>
      </c>
    </row>
    <row r="975" spans="1:5" x14ac:dyDescent="0.35">
      <c r="A975" t="str">
        <f>"SULAIMAN BIN KARSARI"</f>
        <v>SULAIMAN BIN KARSARI</v>
      </c>
      <c r="B975" t="str">
        <f>"020322140013"</f>
        <v>020322140013</v>
      </c>
      <c r="C975" t="str">
        <f t="shared" si="15"/>
        <v>WTP</v>
      </c>
      <c r="D975" t="str">
        <f>"56"</f>
        <v>56</v>
      </c>
      <c r="E975" t="str">
        <f>""</f>
        <v/>
      </c>
    </row>
    <row r="976" spans="1:5" x14ac:dyDescent="0.35">
      <c r="A976" t="str">
        <f>"SURYA PRAKASH A/L RAMACHANDRAN"</f>
        <v>SURYA PRAKASH A/L RAMACHANDRAN</v>
      </c>
      <c r="B976" t="str">
        <f>"020920061083"</f>
        <v>020920061083</v>
      </c>
      <c r="C976" t="str">
        <f t="shared" si="15"/>
        <v>WTP</v>
      </c>
      <c r="D976" t="str">
        <f>"40"</f>
        <v>40</v>
      </c>
      <c r="E976" t="str">
        <f>""</f>
        <v/>
      </c>
    </row>
    <row r="977" spans="1:5" x14ac:dyDescent="0.35">
      <c r="A977" t="str">
        <f>"SYAFIQ HAMIZAN BIN SAIFUL BAHARI"</f>
        <v>SYAFIQ HAMIZAN BIN SAIFUL BAHARI</v>
      </c>
      <c r="B977" t="str">
        <f>"021216030229"</f>
        <v>021216030229</v>
      </c>
      <c r="C977" t="str">
        <f t="shared" si="15"/>
        <v>WTP</v>
      </c>
      <c r="D977" t="str">
        <f>"20"</f>
        <v>20</v>
      </c>
      <c r="E977" t="str">
        <f>""</f>
        <v/>
      </c>
    </row>
    <row r="978" spans="1:5" x14ac:dyDescent="0.35">
      <c r="A978" t="str">
        <f>"SYAFIQ HIZWAN BIN SALIMI"</f>
        <v>SYAFIQ HIZWAN BIN SALIMI</v>
      </c>
      <c r="B978" t="str">
        <f>"020701010817"</f>
        <v>020701010817</v>
      </c>
      <c r="C978" t="str">
        <f t="shared" si="15"/>
        <v>WTP</v>
      </c>
      <c r="D978" t="str">
        <f>"44"</f>
        <v>44</v>
      </c>
      <c r="E978" t="str">
        <f>""</f>
        <v/>
      </c>
    </row>
    <row r="979" spans="1:5" x14ac:dyDescent="0.35">
      <c r="A979" t="str">
        <f>"SYAH FIKRI BIN MOHD NUR"</f>
        <v>SYAH FIKRI BIN MOHD NUR</v>
      </c>
      <c r="B979" t="str">
        <f>"020930060287"</f>
        <v>020930060287</v>
      </c>
      <c r="C979" t="str">
        <f t="shared" si="15"/>
        <v>WTP</v>
      </c>
      <c r="D979" t="str">
        <f>"37"</f>
        <v>37</v>
      </c>
      <c r="E979" t="str">
        <f>""</f>
        <v/>
      </c>
    </row>
    <row r="980" spans="1:5" x14ac:dyDescent="0.35">
      <c r="A980" t="str">
        <f>"SYAH. SUHANA BINTI SUBRATA"</f>
        <v>SYAH. SUHANA BINTI SUBRATA</v>
      </c>
      <c r="B980" t="str">
        <f>"020623120286"</f>
        <v>020623120286</v>
      </c>
      <c r="C980" t="str">
        <f t="shared" si="15"/>
        <v>WTP</v>
      </c>
      <c r="D980" t="str">
        <f>"40"</f>
        <v>40</v>
      </c>
      <c r="E980" t="str">
        <f>""</f>
        <v/>
      </c>
    </row>
    <row r="981" spans="1:5" x14ac:dyDescent="0.35">
      <c r="A981" t="str">
        <f>"SYAHMI SYIHABUDIN BIN MOHD SHAHRIN"</f>
        <v>SYAHMI SYIHABUDIN BIN MOHD SHAHRIN</v>
      </c>
      <c r="B981" t="str">
        <f>"020619060989"</f>
        <v>020619060989</v>
      </c>
      <c r="C981" t="str">
        <f t="shared" si="15"/>
        <v>WTP</v>
      </c>
      <c r="D981" t="str">
        <f>"57"</f>
        <v>57</v>
      </c>
      <c r="E981" t="str">
        <f>""</f>
        <v/>
      </c>
    </row>
    <row r="982" spans="1:5" x14ac:dyDescent="0.35">
      <c r="A982" t="str">
        <f>"SYAMIMI SYAHIRAH BINTI KHAIRUL AZHAR "</f>
        <v xml:space="preserve">SYAMIMI SYAHIRAH BINTI KHAIRUL AZHAR </v>
      </c>
      <c r="B982" t="str">
        <f>"021127080670"</f>
        <v>021127080670</v>
      </c>
      <c r="C982" t="str">
        <f t="shared" si="15"/>
        <v>WTP</v>
      </c>
      <c r="D982" t="str">
        <f>"-1"</f>
        <v>-1</v>
      </c>
      <c r="E982" t="str">
        <f>"3"</f>
        <v>3</v>
      </c>
    </row>
    <row r="983" spans="1:5" x14ac:dyDescent="0.35">
      <c r="A983" t="str">
        <f>"SYASYA NUWAIRAH BINTI MOHAMMAD NOOR RIDZWAN"</f>
        <v>SYASYA NUWAIRAH BINTI MOHAMMAD NOOR RIDZWAN</v>
      </c>
      <c r="B983" t="str">
        <f>"020110140636"</f>
        <v>020110140636</v>
      </c>
      <c r="C983" t="str">
        <f t="shared" si="15"/>
        <v>WTP</v>
      </c>
      <c r="D983" t="str">
        <f>"31"</f>
        <v>31</v>
      </c>
      <c r="E983" t="str">
        <f>""</f>
        <v/>
      </c>
    </row>
    <row r="984" spans="1:5" x14ac:dyDescent="0.35">
      <c r="A984" t="str">
        <f>"SYAZWANA BINTI SEROJI"</f>
        <v>SYAZWANA BINTI SEROJI</v>
      </c>
      <c r="B984" t="str">
        <f>"020928140384"</f>
        <v>020928140384</v>
      </c>
      <c r="C984" t="str">
        <f t="shared" si="15"/>
        <v>WTP</v>
      </c>
      <c r="D984" t="str">
        <f>"46"</f>
        <v>46</v>
      </c>
      <c r="E984" t="str">
        <f>""</f>
        <v/>
      </c>
    </row>
    <row r="985" spans="1:5" x14ac:dyDescent="0.35">
      <c r="A985" t="str">
        <f>"SYED MOHAMAD AFIF BIN AMRAN"</f>
        <v>SYED MOHAMAD AFIF BIN AMRAN</v>
      </c>
      <c r="B985" t="str">
        <f>"020716030589"</f>
        <v>020716030589</v>
      </c>
      <c r="C985" t="str">
        <f t="shared" si="15"/>
        <v>WTP</v>
      </c>
      <c r="D985" t="str">
        <f>"38"</f>
        <v>38</v>
      </c>
      <c r="E985" t="str">
        <f>""</f>
        <v/>
      </c>
    </row>
    <row r="986" spans="1:5" x14ac:dyDescent="0.35">
      <c r="A986" t="str">
        <f>"SYED MUHAMAD SYAHMI BIN SYED ABAS"</f>
        <v>SYED MUHAMAD SYAHMI BIN SYED ABAS</v>
      </c>
      <c r="B986" t="str">
        <f>"020506160035"</f>
        <v>020506160035</v>
      </c>
      <c r="C986" t="str">
        <f t="shared" si="15"/>
        <v>WTP</v>
      </c>
      <c r="D986" t="str">
        <f>"79"</f>
        <v>79</v>
      </c>
      <c r="E986" t="str">
        <f>""</f>
        <v/>
      </c>
    </row>
    <row r="987" spans="1:5" x14ac:dyDescent="0.35">
      <c r="A987" t="str">
        <f>"SYED NOR AIMAN BIN SYED NOOR AZMAN"</f>
        <v>SYED NOR AIMAN BIN SYED NOOR AZMAN</v>
      </c>
      <c r="B987" t="str">
        <f>"020318060221"</f>
        <v>020318060221</v>
      </c>
      <c r="C987" t="str">
        <f t="shared" si="15"/>
        <v>WTP</v>
      </c>
      <c r="D987" t="str">
        <f>"41"</f>
        <v>41</v>
      </c>
      <c r="E987" t="str">
        <f>""</f>
        <v/>
      </c>
    </row>
    <row r="988" spans="1:5" x14ac:dyDescent="0.35">
      <c r="A988" t="str">
        <f>"SYED ZAKWAN BIN SYED SHAMSHOL KAMAR"</f>
        <v>SYED ZAKWAN BIN SYED SHAMSHOL KAMAR</v>
      </c>
      <c r="B988" t="str">
        <f>"021005080525"</f>
        <v>021005080525</v>
      </c>
      <c r="C988" t="str">
        <f t="shared" si="15"/>
        <v>WTP</v>
      </c>
      <c r="D988" t="str">
        <f>"53"</f>
        <v>53</v>
      </c>
      <c r="E988" t="str">
        <f>""</f>
        <v/>
      </c>
    </row>
    <row r="989" spans="1:5" x14ac:dyDescent="0.35">
      <c r="A989" t="str">
        <f>"SYHUHAILA HUSNA BINTI HAMZAH"</f>
        <v>SYHUHAILA HUSNA BINTI HAMZAH</v>
      </c>
      <c r="B989" t="str">
        <f>"021125100500"</f>
        <v>021125100500</v>
      </c>
      <c r="C989" t="str">
        <f t="shared" si="15"/>
        <v>WTP</v>
      </c>
      <c r="D989" t="str">
        <f>"36"</f>
        <v>36</v>
      </c>
      <c r="E989" t="str">
        <f>""</f>
        <v/>
      </c>
    </row>
    <row r="990" spans="1:5" x14ac:dyDescent="0.35">
      <c r="A990" t="str">
        <f>"SYLVESTER AMAT @ SOKUPIT"</f>
        <v>SYLVESTER AMAT @ SOKUPIT</v>
      </c>
      <c r="B990" t="str">
        <f>"021009120993"</f>
        <v>021009120993</v>
      </c>
      <c r="C990" t="str">
        <f t="shared" si="15"/>
        <v>WTP</v>
      </c>
      <c r="D990" t="str">
        <f>"38"</f>
        <v>38</v>
      </c>
      <c r="E990" t="str">
        <f>""</f>
        <v/>
      </c>
    </row>
    <row r="991" spans="1:5" x14ac:dyDescent="0.35">
      <c r="A991" t="str">
        <f>"SYNTIA MARY JOHAN"</f>
        <v>SYNTIA MARY JOHAN</v>
      </c>
      <c r="B991" t="str">
        <f>"020307131194"</f>
        <v>020307131194</v>
      </c>
      <c r="C991" t="str">
        <f t="shared" si="15"/>
        <v>WTP</v>
      </c>
      <c r="D991" t="str">
        <f>"50"</f>
        <v>50</v>
      </c>
      <c r="E991" t="str">
        <f>""</f>
        <v/>
      </c>
    </row>
    <row r="992" spans="1:5" x14ac:dyDescent="0.35">
      <c r="A992" t="str">
        <f>"SYUKOR IDHAM BIN ZAHARI"</f>
        <v>SYUKOR IDHAM BIN ZAHARI</v>
      </c>
      <c r="B992" t="str">
        <f>"020821110759"</f>
        <v>020821110759</v>
      </c>
      <c r="C992" t="str">
        <f t="shared" si="15"/>
        <v>WTP</v>
      </c>
      <c r="D992" t="str">
        <f>"41"</f>
        <v>41</v>
      </c>
      <c r="E992" t="str">
        <f>""</f>
        <v/>
      </c>
    </row>
    <row r="993" spans="1:5" x14ac:dyDescent="0.35">
      <c r="A993" t="str">
        <f>"TASHA FARDILA BINTI TALHA"</f>
        <v>TASHA FARDILA BINTI TALHA</v>
      </c>
      <c r="B993" t="str">
        <f>"021211100646"</f>
        <v>021211100646</v>
      </c>
      <c r="C993" t="str">
        <f t="shared" si="15"/>
        <v>WTP</v>
      </c>
      <c r="D993" t="str">
        <f>"52"</f>
        <v>52</v>
      </c>
      <c r="E993" t="str">
        <f>""</f>
        <v/>
      </c>
    </row>
    <row r="994" spans="1:5" x14ac:dyDescent="0.35">
      <c r="A994" t="str">
        <f>"TENGKU MOHAMAD ALIF BIN TENGKU MD NOOR AZHARA"</f>
        <v>TENGKU MOHAMAD ALIF BIN TENGKU MD NOOR AZHARA</v>
      </c>
      <c r="B994" t="str">
        <f>"020821030687"</f>
        <v>020821030687</v>
      </c>
      <c r="C994" t="str">
        <f t="shared" si="15"/>
        <v>WTP</v>
      </c>
      <c r="D994" t="str">
        <f>"32"</f>
        <v>32</v>
      </c>
      <c r="E994" t="str">
        <f>""</f>
        <v/>
      </c>
    </row>
    <row r="995" spans="1:5" x14ac:dyDescent="0.35">
      <c r="A995" t="str">
        <f>"TENGKU MUHAMMAD NURHAN BIN TENGKU MOHD MARZUKI"</f>
        <v>TENGKU MUHAMMAD NURHAN BIN TENGKU MOHD MARZUKI</v>
      </c>
      <c r="B995" t="str">
        <f>"020712010265"</f>
        <v>020712010265</v>
      </c>
      <c r="C995" t="str">
        <f t="shared" si="15"/>
        <v>WTP</v>
      </c>
      <c r="D995" t="str">
        <f>"46"</f>
        <v>46</v>
      </c>
      <c r="E995" t="str">
        <f>""</f>
        <v/>
      </c>
    </row>
    <row r="996" spans="1:5" x14ac:dyDescent="0.35">
      <c r="A996" t="str">
        <f>"TIMOTHY CONNOLUES JEMUT ANAK EDWARD"</f>
        <v>TIMOTHY CONNOLUES JEMUT ANAK EDWARD</v>
      </c>
      <c r="B996" t="str">
        <f>"020126131101"</f>
        <v>020126131101</v>
      </c>
      <c r="C996" t="str">
        <f t="shared" si="15"/>
        <v>WTP</v>
      </c>
      <c r="D996" t="str">
        <f>"72"</f>
        <v>72</v>
      </c>
      <c r="E996" t="str">
        <f>""</f>
        <v/>
      </c>
    </row>
    <row r="997" spans="1:5" x14ac:dyDescent="0.35">
      <c r="A997" t="str">
        <f>"TIONG SIEW CHING"</f>
        <v>TIONG SIEW CHING</v>
      </c>
      <c r="B997" t="str">
        <f>"020325130339"</f>
        <v>020325130339</v>
      </c>
      <c r="C997" t="str">
        <f t="shared" si="15"/>
        <v>WTP</v>
      </c>
      <c r="D997" t="str">
        <f>"65"</f>
        <v>65</v>
      </c>
      <c r="E997" t="str">
        <f>""</f>
        <v/>
      </c>
    </row>
    <row r="998" spans="1:5" x14ac:dyDescent="0.35">
      <c r="A998" t="str">
        <f>"TITIN MAZRAINI BINTI MASRAN"</f>
        <v>TITIN MAZRAINI BINTI MASRAN</v>
      </c>
      <c r="B998" t="str">
        <f>"020313610028"</f>
        <v>020313610028</v>
      </c>
      <c r="C998" t="str">
        <f t="shared" si="15"/>
        <v>WTP</v>
      </c>
      <c r="D998" t="str">
        <f>"52"</f>
        <v>52</v>
      </c>
      <c r="E998" t="str">
        <f>""</f>
        <v/>
      </c>
    </row>
    <row r="999" spans="1:5" x14ac:dyDescent="0.35">
      <c r="A999" t="str">
        <f>"TONG MEI CHEN"</f>
        <v>TONG MEI CHEN</v>
      </c>
      <c r="B999" t="str">
        <f>"020328120670"</f>
        <v>020328120670</v>
      </c>
      <c r="C999" t="str">
        <f t="shared" si="15"/>
        <v>WTP</v>
      </c>
      <c r="D999" t="str">
        <f>"47"</f>
        <v>47</v>
      </c>
      <c r="E999" t="str">
        <f>""</f>
        <v/>
      </c>
    </row>
    <row r="1000" spans="1:5" x14ac:dyDescent="0.35">
      <c r="A1000" t="str">
        <f>"TUAH ISKANDAR BIN MOHD IZUWARDY"</f>
        <v>TUAH ISKANDAR BIN MOHD IZUWARDY</v>
      </c>
      <c r="B1000" t="str">
        <f>"021209030933"</f>
        <v>021209030933</v>
      </c>
      <c r="C1000" t="str">
        <f t="shared" si="15"/>
        <v>WTP</v>
      </c>
      <c r="D1000" t="str">
        <f>"31"</f>
        <v>31</v>
      </c>
      <c r="E1000" t="str">
        <f>""</f>
        <v/>
      </c>
    </row>
    <row r="1001" spans="1:5" x14ac:dyDescent="0.35">
      <c r="A1001" t="str">
        <f>"TUAN ADAM TAREEQ BIN TUAN MOHD ZAIDI"</f>
        <v>TUAN ADAM TAREEQ BIN TUAN MOHD ZAIDI</v>
      </c>
      <c r="B1001" t="str">
        <f>"021114030543"</f>
        <v>021114030543</v>
      </c>
      <c r="C1001" t="str">
        <f t="shared" si="15"/>
        <v>WTP</v>
      </c>
      <c r="D1001" t="str">
        <f>"46"</f>
        <v>46</v>
      </c>
      <c r="E1001" t="str">
        <f>""</f>
        <v/>
      </c>
    </row>
    <row r="1002" spans="1:5" x14ac:dyDescent="0.35">
      <c r="A1002" t="str">
        <f>"TUAN FARHAN AMIRUL BIN TUAN AZMAN"</f>
        <v>TUAN FARHAN AMIRUL BIN TUAN AZMAN</v>
      </c>
      <c r="B1002" t="str">
        <f>"021114011721"</f>
        <v>021114011721</v>
      </c>
      <c r="C1002" t="str">
        <f t="shared" si="15"/>
        <v>WTP</v>
      </c>
      <c r="D1002" t="str">
        <f>"32"</f>
        <v>32</v>
      </c>
      <c r="E1002" t="str">
        <f>""</f>
        <v/>
      </c>
    </row>
    <row r="1003" spans="1:5" x14ac:dyDescent="0.35">
      <c r="A1003" t="str">
        <f>"TUAN HAZIQ AIMAN BIN TUAN MOHD SUZAIMEE"</f>
        <v>TUAN HAZIQ AIMAN BIN TUAN MOHD SUZAIMEE</v>
      </c>
      <c r="B1003" t="str">
        <f>"020327020061"</f>
        <v>020327020061</v>
      </c>
      <c r="C1003" t="str">
        <f t="shared" si="15"/>
        <v>WTP</v>
      </c>
      <c r="D1003" t="str">
        <f>"24"</f>
        <v>24</v>
      </c>
      <c r="E1003" t="str">
        <f>""</f>
        <v/>
      </c>
    </row>
    <row r="1004" spans="1:5" x14ac:dyDescent="0.35">
      <c r="A1004" t="str">
        <f>"TUAN MUHAMMAD DANIAL IMAN BIN TUAN MUHAMED"</f>
        <v>TUAN MUHAMMAD DANIAL IMAN BIN TUAN MUHAMED</v>
      </c>
      <c r="B1004" t="str">
        <f>"020429030033"</f>
        <v>020429030033</v>
      </c>
      <c r="C1004" t="str">
        <f t="shared" si="15"/>
        <v>WTP</v>
      </c>
      <c r="D1004" t="str">
        <f>"38"</f>
        <v>38</v>
      </c>
      <c r="E1004" t="str">
        <f>""</f>
        <v/>
      </c>
    </row>
    <row r="1005" spans="1:5" x14ac:dyDescent="0.35">
      <c r="A1005" t="str">
        <f>"UMAR MUBASYSYIR BIN MOHAMAD"</f>
        <v>UMAR MUBASYSYIR BIN MOHAMAD</v>
      </c>
      <c r="B1005" t="str">
        <f>"021002020439"</f>
        <v>021002020439</v>
      </c>
      <c r="C1005" t="str">
        <f t="shared" si="15"/>
        <v>WTP</v>
      </c>
      <c r="D1005" t="str">
        <f>"64"</f>
        <v>64</v>
      </c>
      <c r="E1005" t="str">
        <f>""</f>
        <v/>
      </c>
    </row>
    <row r="1006" spans="1:5" x14ac:dyDescent="0.35">
      <c r="A1006" t="str">
        <f>"UMI SYUHADA BINTI LONG MOHD"</f>
        <v>UMI SYUHADA BINTI LONG MOHD</v>
      </c>
      <c r="B1006" t="str">
        <f>"021020030796"</f>
        <v>021020030796</v>
      </c>
      <c r="C1006" t="str">
        <f t="shared" si="15"/>
        <v>WTP</v>
      </c>
      <c r="D1006" t="str">
        <f>"38"</f>
        <v>38</v>
      </c>
      <c r="E1006" t="str">
        <f>""</f>
        <v/>
      </c>
    </row>
    <row r="1007" spans="1:5" x14ac:dyDescent="0.35">
      <c r="A1007" t="str">
        <f>"VAYROON JOSEPH JOK"</f>
        <v>VAYROON JOSEPH JOK</v>
      </c>
      <c r="B1007" t="str">
        <f>"020714130885"</f>
        <v>020714130885</v>
      </c>
      <c r="C1007" t="str">
        <f t="shared" si="15"/>
        <v>WTP</v>
      </c>
      <c r="D1007" t="str">
        <f>"51"</f>
        <v>51</v>
      </c>
      <c r="E1007" t="str">
        <f>""</f>
        <v/>
      </c>
    </row>
    <row r="1008" spans="1:5" x14ac:dyDescent="0.35">
      <c r="A1008" t="str">
        <f>"VELORINA ESTAFANIA ANAK TALEP"</f>
        <v>VELORINA ESTAFANIA ANAK TALEP</v>
      </c>
      <c r="B1008" t="str">
        <f>"021104131084"</f>
        <v>021104131084</v>
      </c>
      <c r="C1008" t="str">
        <f t="shared" si="15"/>
        <v>WTP</v>
      </c>
      <c r="D1008" t="str">
        <f>"50"</f>
        <v>50</v>
      </c>
      <c r="E1008" t="str">
        <f>""</f>
        <v/>
      </c>
    </row>
    <row r="1009" spans="1:5" x14ac:dyDescent="0.35">
      <c r="A1009" t="str">
        <f>"VIA VIONA YAHYA"</f>
        <v>VIA VIONA YAHYA</v>
      </c>
      <c r="B1009" t="str">
        <f>"020722120396"</f>
        <v>020722120396</v>
      </c>
      <c r="C1009" t="str">
        <f t="shared" si="15"/>
        <v>WTP</v>
      </c>
      <c r="D1009" t="str">
        <f>"32"</f>
        <v>32</v>
      </c>
      <c r="E1009" t="str">
        <f>""</f>
        <v/>
      </c>
    </row>
    <row r="1010" spans="1:5" x14ac:dyDescent="0.35">
      <c r="A1010" t="str">
        <f>"VICTOR REZON SIRANGAT"</f>
        <v>VICTOR REZON SIRANGAT</v>
      </c>
      <c r="B1010" t="str">
        <f>"020224120967"</f>
        <v>020224120967</v>
      </c>
      <c r="C1010" t="str">
        <f t="shared" si="15"/>
        <v>WTP</v>
      </c>
      <c r="D1010" t="str">
        <f>"51"</f>
        <v>51</v>
      </c>
      <c r="E1010" t="str">
        <f>""</f>
        <v/>
      </c>
    </row>
    <row r="1011" spans="1:5" x14ac:dyDescent="0.35">
      <c r="A1011" t="str">
        <f>"WAN HAZIQ IRSYAD BIN WAN AZIZAN"</f>
        <v>WAN HAZIQ IRSYAD BIN WAN AZIZAN</v>
      </c>
      <c r="B1011" t="str">
        <f>"021020120759"</f>
        <v>021020120759</v>
      </c>
      <c r="C1011" t="str">
        <f t="shared" si="15"/>
        <v>WTP</v>
      </c>
      <c r="D1011" t="str">
        <f>"52"</f>
        <v>52</v>
      </c>
      <c r="E1011" t="str">
        <f>""</f>
        <v/>
      </c>
    </row>
    <row r="1012" spans="1:5" x14ac:dyDescent="0.35">
      <c r="A1012" t="str">
        <f>"WAN MOHAMAD IRFAN HAFIZ BIN WAN ZAMRI "</f>
        <v xml:space="preserve">WAN MOHAMAD IRFAN HAFIZ BIN WAN ZAMRI </v>
      </c>
      <c r="B1012" t="str">
        <f>"021020010111"</f>
        <v>021020010111</v>
      </c>
      <c r="C1012" t="str">
        <f t="shared" si="15"/>
        <v>WTP</v>
      </c>
      <c r="D1012" t="str">
        <f>"49"</f>
        <v>49</v>
      </c>
      <c r="E1012" t="str">
        <f>""</f>
        <v/>
      </c>
    </row>
    <row r="1013" spans="1:5" x14ac:dyDescent="0.35">
      <c r="A1013" t="str">
        <f>"WAN MOHAMAD KHAIRIL ASHRAF BIN WAN MOHD KHAIRI"</f>
        <v>WAN MOHAMAD KHAIRIL ASHRAF BIN WAN MOHD KHAIRI</v>
      </c>
      <c r="B1013" t="str">
        <f>"020321030197"</f>
        <v>020321030197</v>
      </c>
      <c r="C1013" t="str">
        <f t="shared" si="15"/>
        <v>WTP</v>
      </c>
      <c r="D1013" t="str">
        <f>"35"</f>
        <v>35</v>
      </c>
      <c r="E1013" t="str">
        <f>""</f>
        <v/>
      </c>
    </row>
    <row r="1014" spans="1:5" x14ac:dyDescent="0.35">
      <c r="A1014" t="str">
        <f>"WAN MOHAMAD RUSYDAN BIN WAN MAT"</f>
        <v>WAN MOHAMAD RUSYDAN BIN WAN MAT</v>
      </c>
      <c r="B1014" t="str">
        <f>"020512030405"</f>
        <v>020512030405</v>
      </c>
      <c r="C1014" t="str">
        <f t="shared" si="15"/>
        <v>WTP</v>
      </c>
      <c r="D1014" t="str">
        <f>"40"</f>
        <v>40</v>
      </c>
      <c r="E1014" t="str">
        <f>""</f>
        <v/>
      </c>
    </row>
    <row r="1015" spans="1:5" x14ac:dyDescent="0.35">
      <c r="A1015" t="str">
        <f>"WAN MOHAMAD SHAMSUL HAKIMI BIN MOHAMAD HAFIZIE"</f>
        <v>WAN MOHAMAD SHAMSUL HAKIMI BIN MOHAMAD HAFIZIE</v>
      </c>
      <c r="B1015" t="str">
        <f>"021213140967"</f>
        <v>021213140967</v>
      </c>
      <c r="C1015" t="str">
        <f t="shared" si="15"/>
        <v>WTP</v>
      </c>
      <c r="D1015" t="str">
        <f>"45"</f>
        <v>45</v>
      </c>
      <c r="E1015" t="str">
        <f>""</f>
        <v/>
      </c>
    </row>
    <row r="1016" spans="1:5" x14ac:dyDescent="0.35">
      <c r="A1016" t="str">
        <f>"WAN MUHAMMAD AFIQ AZWAR BIN WAN AZLAN"</f>
        <v>WAN MUHAMMAD AFIQ AZWAR BIN WAN AZLAN</v>
      </c>
      <c r="B1016" t="str">
        <f>"020128040457"</f>
        <v>020128040457</v>
      </c>
      <c r="C1016" t="str">
        <f t="shared" si="15"/>
        <v>WTP</v>
      </c>
      <c r="D1016" t="str">
        <f>"40"</f>
        <v>40</v>
      </c>
      <c r="E1016" t="str">
        <f>""</f>
        <v/>
      </c>
    </row>
    <row r="1017" spans="1:5" x14ac:dyDescent="0.35">
      <c r="A1017" t="str">
        <f>"WAN SUHAILA HUDA BINTI ZAMRI"</f>
        <v>WAN SUHAILA HUDA BINTI ZAMRI</v>
      </c>
      <c r="B1017" t="str">
        <f>"020320090016"</f>
        <v>020320090016</v>
      </c>
      <c r="C1017" t="str">
        <f t="shared" si="15"/>
        <v>WTP</v>
      </c>
      <c r="D1017" t="str">
        <f>"41"</f>
        <v>41</v>
      </c>
      <c r="E1017" t="str">
        <f>""</f>
        <v/>
      </c>
    </row>
    <row r="1018" spans="1:5" x14ac:dyDescent="0.35">
      <c r="A1018" t="str">
        <f>"WAN ZURAINIE BINTI ABD RAHIM"</f>
        <v>WAN ZURAINIE BINTI ABD RAHIM</v>
      </c>
      <c r="B1018" t="str">
        <f>"020104030772"</f>
        <v>020104030772</v>
      </c>
      <c r="C1018" t="str">
        <f t="shared" si="15"/>
        <v>WTP</v>
      </c>
      <c r="D1018" t="str">
        <f>"32"</f>
        <v>32</v>
      </c>
      <c r="E1018" t="str">
        <f>""</f>
        <v/>
      </c>
    </row>
    <row r="1019" spans="1:5" x14ac:dyDescent="0.35">
      <c r="A1019" t="str">
        <f>"WELLOVEVIN JAIDI @ FELEX"</f>
        <v>WELLOVEVIN JAIDI @ FELEX</v>
      </c>
      <c r="B1019" t="str">
        <f>"020713121207"</f>
        <v>020713121207</v>
      </c>
      <c r="C1019" t="str">
        <f t="shared" si="15"/>
        <v>WTP</v>
      </c>
      <c r="D1019" t="str">
        <f>"51"</f>
        <v>51</v>
      </c>
      <c r="E1019" t="str">
        <f>""</f>
        <v/>
      </c>
    </row>
    <row r="1020" spans="1:5" x14ac:dyDescent="0.35">
      <c r="A1020" t="str">
        <f>"WILLSON BERANI ANAK JOSHAN SURANG"</f>
        <v>WILLSON BERANI ANAK JOSHAN SURANG</v>
      </c>
      <c r="B1020" t="str">
        <f>"020501130857"</f>
        <v>020501130857</v>
      </c>
      <c r="C1020" t="str">
        <f t="shared" si="15"/>
        <v>WTP</v>
      </c>
      <c r="D1020" t="str">
        <f>"58"</f>
        <v>58</v>
      </c>
      <c r="E1020" t="str">
        <f>""</f>
        <v/>
      </c>
    </row>
    <row r="1021" spans="1:5" x14ac:dyDescent="0.35">
      <c r="A1021" t="str">
        <f>"WILSON LARRY BIN MICLOS"</f>
        <v>WILSON LARRY BIN MICLOS</v>
      </c>
      <c r="B1021" t="str">
        <f>"021127100379"</f>
        <v>021127100379</v>
      </c>
      <c r="C1021" t="str">
        <f t="shared" si="15"/>
        <v>WTP</v>
      </c>
      <c r="D1021" t="str">
        <f>"55"</f>
        <v>55</v>
      </c>
      <c r="E1021" t="str">
        <f>""</f>
        <v/>
      </c>
    </row>
    <row r="1022" spans="1:5" x14ac:dyDescent="0.35">
      <c r="A1022" t="str">
        <f>"WILSON LIAW JIAN SIONG"</f>
        <v>WILSON LIAW JIAN SIONG</v>
      </c>
      <c r="B1022" t="str">
        <f>"021031121255"</f>
        <v>021031121255</v>
      </c>
      <c r="C1022" t="str">
        <f t="shared" si="15"/>
        <v>WTP</v>
      </c>
      <c r="D1022" t="str">
        <f>"53"</f>
        <v>53</v>
      </c>
      <c r="E1022" t="str">
        <f>""</f>
        <v/>
      </c>
    </row>
    <row r="1023" spans="1:5" x14ac:dyDescent="0.35">
      <c r="A1023" t="str">
        <f>"YOHANNES BIN SAIMI"</f>
        <v>YOHANNES BIN SAIMI</v>
      </c>
      <c r="B1023" t="str">
        <f>"021230130517"</f>
        <v>021230130517</v>
      </c>
      <c r="C1023" t="str">
        <f t="shared" si="15"/>
        <v>WTP</v>
      </c>
      <c r="D1023" t="str">
        <f>"53"</f>
        <v>53</v>
      </c>
      <c r="E1023" t="str">
        <f>""</f>
        <v/>
      </c>
    </row>
    <row r="1024" spans="1:5" x14ac:dyDescent="0.35">
      <c r="A1024" t="str">
        <f>"ZACHARY ATIQ BIN ASRI"</f>
        <v>ZACHARY ATIQ BIN ASRI</v>
      </c>
      <c r="B1024" t="str">
        <f>"020629140667"</f>
        <v>020629140667</v>
      </c>
      <c r="C1024" t="str">
        <f t="shared" si="15"/>
        <v>WTP</v>
      </c>
      <c r="D1024" t="str">
        <f>"30"</f>
        <v>30</v>
      </c>
      <c r="E1024" t="str">
        <f>""</f>
        <v/>
      </c>
    </row>
    <row r="1025" spans="1:5" x14ac:dyDescent="0.35">
      <c r="A1025" t="str">
        <f>"ZAFIRAHHANIS BINTI ZAKARE"</f>
        <v>ZAFIRAHHANIS BINTI ZAKARE</v>
      </c>
      <c r="B1025" t="str">
        <f>"020504060268"</f>
        <v>020504060268</v>
      </c>
      <c r="C1025" t="str">
        <f t="shared" si="15"/>
        <v>WTP</v>
      </c>
      <c r="D1025" t="str">
        <f>"35"</f>
        <v>35</v>
      </c>
      <c r="E1025" t="str">
        <f>""</f>
        <v/>
      </c>
    </row>
    <row r="1026" spans="1:5" x14ac:dyDescent="0.35">
      <c r="A1026" t="str">
        <f>"ZAHIRUDDIN ATAULLAH BIN ABDUL MUTALIB"</f>
        <v>ZAHIRUDDIN ATAULLAH BIN ABDUL MUTALIB</v>
      </c>
      <c r="B1026" t="str">
        <f>"021224100389"</f>
        <v>021224100389</v>
      </c>
      <c r="C1026" t="str">
        <f t="shared" ref="C1026:C1037" si="16">"WTP"</f>
        <v>WTP</v>
      </c>
      <c r="D1026" t="str">
        <f>"67"</f>
        <v>67</v>
      </c>
      <c r="E1026" t="str">
        <f>""</f>
        <v/>
      </c>
    </row>
    <row r="1027" spans="1:5" x14ac:dyDescent="0.35">
      <c r="A1027" t="str">
        <f>"ZAIDATUL HUSNA NATASHA BINTI ZAINUDDIN"</f>
        <v>ZAIDATUL HUSNA NATASHA BINTI ZAINUDDIN</v>
      </c>
      <c r="B1027" t="str">
        <f>"020816100142"</f>
        <v>020816100142</v>
      </c>
      <c r="C1027" t="str">
        <f t="shared" si="16"/>
        <v>WTP</v>
      </c>
      <c r="D1027" t="str">
        <f>"42"</f>
        <v>42</v>
      </c>
      <c r="E1027" t="str">
        <f>""</f>
        <v/>
      </c>
    </row>
    <row r="1028" spans="1:5" x14ac:dyDescent="0.35">
      <c r="A1028" t="str">
        <f>"ZAKARIA BIN MOHD SALLEH"</f>
        <v>ZAKARIA BIN MOHD SALLEH</v>
      </c>
      <c r="B1028" t="str">
        <f>"020212060119"</f>
        <v>020212060119</v>
      </c>
      <c r="C1028" t="str">
        <f t="shared" si="16"/>
        <v>WTP</v>
      </c>
      <c r="D1028" t="str">
        <f>"39"</f>
        <v>39</v>
      </c>
      <c r="E1028" t="str">
        <f>""</f>
        <v/>
      </c>
    </row>
    <row r="1029" spans="1:5" x14ac:dyDescent="0.35">
      <c r="A1029" t="str">
        <f>"ZAMIL AIMAN SYAHMI BIN ZAMZURI"</f>
        <v>ZAMIL AIMAN SYAHMI BIN ZAMZURI</v>
      </c>
      <c r="B1029" t="str">
        <f>"021001010437"</f>
        <v>021001010437</v>
      </c>
      <c r="C1029" t="str">
        <f t="shared" si="16"/>
        <v>WTP</v>
      </c>
      <c r="D1029" t="str">
        <f>"33"</f>
        <v>33</v>
      </c>
      <c r="E1029" t="str">
        <f>""</f>
        <v/>
      </c>
    </row>
    <row r="1030" spans="1:5" x14ac:dyDescent="0.35">
      <c r="A1030" t="str">
        <f>"ZAMZURI RAMADHAN BIN ZAINUSI"</f>
        <v>ZAMZURI RAMADHAN BIN ZAINUSI</v>
      </c>
      <c r="B1030" t="str">
        <f>"021108110387"</f>
        <v>021108110387</v>
      </c>
      <c r="C1030" t="str">
        <f t="shared" si="16"/>
        <v>WTP</v>
      </c>
      <c r="D1030" t="str">
        <f>"47"</f>
        <v>47</v>
      </c>
      <c r="E1030" t="str">
        <f>""</f>
        <v/>
      </c>
    </row>
    <row r="1031" spans="1:5" x14ac:dyDescent="0.35">
      <c r="A1031" t="str">
        <f>"ZARIFF ZAFFRI BIN MAZLAN"</f>
        <v>ZARIFF ZAFFRI BIN MAZLAN</v>
      </c>
      <c r="B1031" t="str">
        <f>"020325020121"</f>
        <v>020325020121</v>
      </c>
      <c r="C1031" t="str">
        <f t="shared" si="16"/>
        <v>WTP</v>
      </c>
      <c r="D1031" t="str">
        <f>"36"</f>
        <v>36</v>
      </c>
      <c r="E1031" t="str">
        <f>""</f>
        <v/>
      </c>
    </row>
    <row r="1032" spans="1:5" x14ac:dyDescent="0.35">
      <c r="A1032" t="str">
        <f>"ZEEKREE BIN MASRI"</f>
        <v>ZEEKREE BIN MASRI</v>
      </c>
      <c r="B1032" t="str">
        <f>"021025011367"</f>
        <v>021025011367</v>
      </c>
      <c r="C1032" t="str">
        <f t="shared" si="16"/>
        <v>WTP</v>
      </c>
      <c r="D1032" t="str">
        <f>"47"</f>
        <v>47</v>
      </c>
      <c r="E1032" t="str">
        <f>""</f>
        <v/>
      </c>
    </row>
    <row r="1033" spans="1:5" x14ac:dyDescent="0.35">
      <c r="A1033" t="str">
        <f>"ZULFARIS HAZIQ BIN ZURAIDI"</f>
        <v>ZULFARIS HAZIQ BIN ZURAIDI</v>
      </c>
      <c r="B1033" t="str">
        <f>"020924140117"</f>
        <v>020924140117</v>
      </c>
      <c r="C1033" t="str">
        <f t="shared" si="16"/>
        <v>WTP</v>
      </c>
      <c r="D1033" t="str">
        <f>"56"</f>
        <v>56</v>
      </c>
      <c r="E1033" t="str">
        <f>""</f>
        <v/>
      </c>
    </row>
    <row r="1034" spans="1:5" x14ac:dyDescent="0.35">
      <c r="A1034" t="str">
        <f>"ZULHAIKAL BIN IBRAHIM"</f>
        <v>ZULHAIKAL BIN IBRAHIM</v>
      </c>
      <c r="B1034" t="str">
        <f>"020227010835"</f>
        <v>020227010835</v>
      </c>
      <c r="C1034" t="str">
        <f t="shared" si="16"/>
        <v>WTP</v>
      </c>
      <c r="D1034" t="str">
        <f>"46"</f>
        <v>46</v>
      </c>
      <c r="E1034" t="str">
        <f>""</f>
        <v/>
      </c>
    </row>
    <row r="1035" spans="1:5" x14ac:dyDescent="0.35">
      <c r="A1035" t="str">
        <f>"ZULHAIQAL BIN ZULKARNAIN"</f>
        <v>ZULHAIQAL BIN ZULKARNAIN</v>
      </c>
      <c r="B1035" t="str">
        <f>"020309080183"</f>
        <v>020309080183</v>
      </c>
      <c r="C1035" t="str">
        <f t="shared" si="16"/>
        <v>WTP</v>
      </c>
      <c r="D1035" t="str">
        <f>"40"</f>
        <v>40</v>
      </c>
      <c r="E1035" t="str">
        <f>""</f>
        <v/>
      </c>
    </row>
    <row r="1036" spans="1:5" x14ac:dyDescent="0.35">
      <c r="A1036" t="str">
        <f>"ZULHILMI HISHAM SHAH BIN ZAMLIE SHAH"</f>
        <v>ZULHILMI HISHAM SHAH BIN ZAMLIE SHAH</v>
      </c>
      <c r="B1036" t="str">
        <f>"021024081187"</f>
        <v>021024081187</v>
      </c>
      <c r="C1036" t="str">
        <f t="shared" si="16"/>
        <v>WTP</v>
      </c>
      <c r="D1036" t="str">
        <f>"69"</f>
        <v>69</v>
      </c>
      <c r="E1036" t="str">
        <f>""</f>
        <v/>
      </c>
    </row>
    <row r="1037" spans="1:5" x14ac:dyDescent="0.35">
      <c r="A1037" t="str">
        <f>"ZULZIKRIE ASHRAFF BIN ZAMRI"</f>
        <v>ZULZIKRIE ASHRAFF BIN ZAMRI</v>
      </c>
      <c r="B1037" t="str">
        <f>"020520060583"</f>
        <v>020520060583</v>
      </c>
      <c r="C1037" t="str">
        <f t="shared" si="16"/>
        <v>WTP</v>
      </c>
      <c r="D1037" t="str">
        <f>"30"</f>
        <v>30</v>
      </c>
      <c r="E1037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markahskormatapelajaran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Mohd Hazizi Ag Kulan</cp:lastModifiedBy>
  <dcterms:created xsi:type="dcterms:W3CDTF">2018-11-27T02:33:22Z</dcterms:created>
  <dcterms:modified xsi:type="dcterms:W3CDTF">2018-11-27T02:33:22Z</dcterms:modified>
</cp:coreProperties>
</file>