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github\Lion-IRVT\Design\"/>
    </mc:Choice>
  </mc:AlternateContent>
  <xr:revisionPtr revIDLastSave="0" documentId="13_ncr:1_{BE8241B8-21B9-4A32-8E55-EB164D44DCB0}" xr6:coauthVersionLast="45" xr6:coauthVersionMax="45" xr10:uidLastSave="{00000000-0000-0000-0000-000000000000}"/>
  <bookViews>
    <workbookView xWindow="2235" yWindow="1875" windowWidth="24075" windowHeight="20505" xr2:uid="{D5DF389A-05CE-4350-9CE4-A361DE1AD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1" l="1"/>
  <c r="D64" i="1"/>
  <c r="E60" i="1"/>
  <c r="E59" i="1"/>
  <c r="E58" i="1"/>
  <c r="D58" i="1"/>
  <c r="D60" i="1"/>
  <c r="D59" i="1"/>
  <c r="C39" i="1"/>
  <c r="C37" i="1"/>
  <c r="C38" i="1" s="1"/>
  <c r="C33" i="1"/>
  <c r="C32" i="1"/>
  <c r="C24" i="1"/>
  <c r="C23" i="1"/>
  <c r="C18" i="1" l="1"/>
  <c r="C17" i="1"/>
  <c r="C16" i="1"/>
  <c r="C14" i="1"/>
  <c r="C15" i="1"/>
  <c r="C13" i="1"/>
  <c r="C12" i="1"/>
  <c r="C11" i="1"/>
  <c r="C10" i="1"/>
</calcChain>
</file>

<file path=xl/sharedStrings.xml><?xml version="1.0" encoding="utf-8"?>
<sst xmlns="http://schemas.openxmlformats.org/spreadsheetml/2006/main" count="54" uniqueCount="50">
  <si>
    <t>VinH</t>
  </si>
  <si>
    <t>VinL</t>
  </si>
  <si>
    <t>VoutH</t>
  </si>
  <si>
    <t>VoutL</t>
  </si>
  <si>
    <t>IoutH</t>
  </si>
  <si>
    <t>IoutL</t>
  </si>
  <si>
    <t>Vin</t>
  </si>
  <si>
    <t>Vout</t>
  </si>
  <si>
    <t>Dmin</t>
  </si>
  <si>
    <t>Dmax</t>
  </si>
  <si>
    <t>DT1</t>
  </si>
  <si>
    <t>DT2</t>
  </si>
  <si>
    <t>VL(ON) VIN _x0006_ VHS _x0006_ VOU</t>
  </si>
  <si>
    <t>Vhs</t>
  </si>
  <si>
    <t>Rdsonhs</t>
  </si>
  <si>
    <t>Iout,max</t>
  </si>
  <si>
    <t>Vl(on)</t>
  </si>
  <si>
    <t>Dbuck</t>
  </si>
  <si>
    <t>n</t>
  </si>
  <si>
    <t>Dboost</t>
  </si>
  <si>
    <t>Iout</t>
  </si>
  <si>
    <t>r</t>
  </si>
  <si>
    <t>Vsw</t>
  </si>
  <si>
    <t>Vd</t>
  </si>
  <si>
    <t>fSW</t>
  </si>
  <si>
    <t>L</t>
  </si>
  <si>
    <t>uH</t>
  </si>
  <si>
    <t>H</t>
  </si>
  <si>
    <t>ILPEAK</t>
  </si>
  <si>
    <t>https://d1d2qsbl8m0m72.cloudfront.net/en/products/databook/applinote/ic/power/switching_regulator/inductor_calculation_appli-e.pdf</t>
  </si>
  <si>
    <t>https://we-online.com/re/5gg43oIy</t>
  </si>
  <si>
    <t>Buck Sync</t>
  </si>
  <si>
    <t>Vin(min)</t>
  </si>
  <si>
    <t>Vin(max)</t>
  </si>
  <si>
    <t>Vout(nom)</t>
  </si>
  <si>
    <t>Iout(max)</t>
  </si>
  <si>
    <t>LISR</t>
  </si>
  <si>
    <t>Lopt</t>
  </si>
  <si>
    <t>DC</t>
  </si>
  <si>
    <t>dIL</t>
  </si>
  <si>
    <t>IL,max</t>
  </si>
  <si>
    <t>Ton</t>
  </si>
  <si>
    <t>ns</t>
  </si>
  <si>
    <t>A</t>
  </si>
  <si>
    <t>Boost Sync</t>
  </si>
  <si>
    <t>Lmin</t>
  </si>
  <si>
    <t>Vin(nom)</t>
  </si>
  <si>
    <t>nom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</si>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</sst>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71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1d2qsbl8m0m72.cloudfront.net/en/products/databook/applinote/ic/power/switching_regulator/inductor_calculation_appli-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9EA2-99A6-48A5-B267-BE995DF259E7}">
  <dimension ref="B3:F65"/>
  <sheetViews>
    <sheetView tabSelected="1" topLeftCell="A22" workbookViewId="0">
      <selection activeCell="K38" sqref="K38"/>
    </sheetView>
  </sheetViews>
  <sheetFormatPr defaultRowHeight="15" x14ac:dyDescent="0.25"/>
  <cols>
    <col min="3" max="3" width="11.28515625" customWidth="1"/>
    <col min="4" max="5" width="12" bestFit="1" customWidth="1"/>
  </cols>
  <sheetData>
    <row r="3" spans="2:3" x14ac:dyDescent="0.25">
      <c r="B3" t="s">
        <v>0</v>
      </c>
      <c r="C3" s="1">
        <v>16.8</v>
      </c>
    </row>
    <row r="4" spans="2:3" x14ac:dyDescent="0.25">
      <c r="B4" t="s">
        <v>1</v>
      </c>
      <c r="C4" s="1">
        <v>10.199999999999999</v>
      </c>
    </row>
    <row r="5" spans="2:3" x14ac:dyDescent="0.25">
      <c r="B5" t="s">
        <v>2</v>
      </c>
      <c r="C5" s="1">
        <v>4.2</v>
      </c>
    </row>
    <row r="6" spans="2:3" x14ac:dyDescent="0.25">
      <c r="B6" t="s">
        <v>3</v>
      </c>
      <c r="C6" s="1">
        <v>1.5</v>
      </c>
    </row>
    <row r="7" spans="2:3" x14ac:dyDescent="0.25">
      <c r="B7" t="s">
        <v>4</v>
      </c>
      <c r="C7" s="1">
        <v>10</v>
      </c>
    </row>
    <row r="8" spans="2:3" x14ac:dyDescent="0.25">
      <c r="B8" t="s">
        <v>5</v>
      </c>
      <c r="C8" s="1">
        <v>0.1</v>
      </c>
    </row>
    <row r="9" spans="2:3" x14ac:dyDescent="0.25">
      <c r="B9" t="s">
        <v>15</v>
      </c>
      <c r="C9" s="1">
        <v>10</v>
      </c>
    </row>
    <row r="10" spans="2:3" x14ac:dyDescent="0.25">
      <c r="B10" t="s">
        <v>6</v>
      </c>
      <c r="C10" s="1">
        <f>AVERAGE(C3:C4)</f>
        <v>13.5</v>
      </c>
    </row>
    <row r="11" spans="2:3" x14ac:dyDescent="0.25">
      <c r="B11" t="s">
        <v>7</v>
      </c>
      <c r="C11" s="1">
        <f>AVERAGE(C5:C6)</f>
        <v>2.85</v>
      </c>
    </row>
    <row r="12" spans="2:3" x14ac:dyDescent="0.25">
      <c r="B12" t="s">
        <v>8</v>
      </c>
      <c r="C12" s="2">
        <f>C6/C3</f>
        <v>8.9285714285714288E-2</v>
      </c>
    </row>
    <row r="13" spans="2:3" x14ac:dyDescent="0.25">
      <c r="B13" t="s">
        <v>9</v>
      </c>
      <c r="C13" s="2">
        <f>C5/C4</f>
        <v>0.41176470588235298</v>
      </c>
    </row>
    <row r="14" spans="2:3" x14ac:dyDescent="0.25">
      <c r="B14" t="s">
        <v>10</v>
      </c>
      <c r="C14">
        <f>86*0.00000001</f>
        <v>8.6000000000000002E-7</v>
      </c>
    </row>
    <row r="15" spans="2:3" x14ac:dyDescent="0.25">
      <c r="B15" t="s">
        <v>11</v>
      </c>
      <c r="C15">
        <f>86*0.00000001</f>
        <v>8.6000000000000002E-7</v>
      </c>
    </row>
    <row r="16" spans="2:3" x14ac:dyDescent="0.25">
      <c r="B16" t="s">
        <v>14</v>
      </c>
      <c r="C16">
        <f>2.3*0.001</f>
        <v>2.3E-3</v>
      </c>
    </row>
    <row r="17" spans="2:6" x14ac:dyDescent="0.25">
      <c r="B17" t="s">
        <v>13</v>
      </c>
      <c r="C17">
        <f>C16*C12*C9</f>
        <v>2.0535714285714289E-3</v>
      </c>
      <c r="F17" t="s">
        <v>12</v>
      </c>
    </row>
    <row r="18" spans="2:6" x14ac:dyDescent="0.25">
      <c r="B18" t="s">
        <v>16</v>
      </c>
      <c r="C18">
        <f>C3-C17-C6</f>
        <v>15.297946428571429</v>
      </c>
    </row>
    <row r="19" spans="2:6" x14ac:dyDescent="0.25">
      <c r="B19" t="s">
        <v>18</v>
      </c>
      <c r="C19">
        <v>0.8</v>
      </c>
    </row>
    <row r="23" spans="2:6" x14ac:dyDescent="0.25">
      <c r="B23" t="s">
        <v>17</v>
      </c>
      <c r="C23">
        <f>(C11*C19)/C3</f>
        <v>0.13571428571428573</v>
      </c>
    </row>
    <row r="24" spans="2:6" x14ac:dyDescent="0.25">
      <c r="B24" t="s">
        <v>19</v>
      </c>
      <c r="C24">
        <f>1-((C6*C19)/C10)</f>
        <v>0.91111111111111109</v>
      </c>
    </row>
    <row r="27" spans="2:6" x14ac:dyDescent="0.25">
      <c r="B27" s="4" t="s">
        <v>29</v>
      </c>
    </row>
    <row r="28" spans="2:6" x14ac:dyDescent="0.25">
      <c r="B28" t="s">
        <v>6</v>
      </c>
      <c r="C28">
        <v>16.8</v>
      </c>
    </row>
    <row r="29" spans="2:6" x14ac:dyDescent="0.25">
      <c r="B29" t="s">
        <v>7</v>
      </c>
      <c r="C29">
        <v>4.2</v>
      </c>
    </row>
    <row r="30" spans="2:6" x14ac:dyDescent="0.25">
      <c r="B30" t="s">
        <v>20</v>
      </c>
      <c r="C30">
        <v>10</v>
      </c>
    </row>
    <row r="31" spans="2:6" x14ac:dyDescent="0.25">
      <c r="B31" t="s">
        <v>21</v>
      </c>
      <c r="C31">
        <v>0.3</v>
      </c>
    </row>
    <row r="32" spans="2:6" x14ac:dyDescent="0.25">
      <c r="B32" t="s">
        <v>22</v>
      </c>
      <c r="C32">
        <f>C30*C30*C16</f>
        <v>0.22999999999999998</v>
      </c>
    </row>
    <row r="33" spans="2:4" x14ac:dyDescent="0.25">
      <c r="B33" t="s">
        <v>23</v>
      </c>
      <c r="C33">
        <f>C32</f>
        <v>0.22999999999999998</v>
      </c>
    </row>
    <row r="34" spans="2:4" x14ac:dyDescent="0.25">
      <c r="B34" t="s">
        <v>24</v>
      </c>
      <c r="C34">
        <v>50000</v>
      </c>
    </row>
    <row r="37" spans="2:4" x14ac:dyDescent="0.25">
      <c r="B37" t="s">
        <v>25</v>
      </c>
      <c r="C37">
        <f>((C28-C32-C29)*(C33+C29))/((C28-C32+C33)*C34*C30*C31)</f>
        <v>2.1745674603174604E-5</v>
      </c>
      <c r="D37" t="s">
        <v>27</v>
      </c>
    </row>
    <row r="38" spans="2:4" x14ac:dyDescent="0.25">
      <c r="C38" s="3">
        <f>C37*1000*1000</f>
        <v>21.745674603174603</v>
      </c>
      <c r="D38" t="s">
        <v>26</v>
      </c>
    </row>
    <row r="39" spans="2:4" x14ac:dyDescent="0.25">
      <c r="B39" t="s">
        <v>28</v>
      </c>
      <c r="C39">
        <f>C30+((C31*C30)/2)</f>
        <v>11.5</v>
      </c>
    </row>
    <row r="43" spans="2:4" x14ac:dyDescent="0.25">
      <c r="B43" t="s">
        <v>30</v>
      </c>
    </row>
    <row r="44" spans="2:4" x14ac:dyDescent="0.25">
      <c r="C44" t="s">
        <v>31</v>
      </c>
      <c r="D44" t="s">
        <v>44</v>
      </c>
    </row>
    <row r="45" spans="2:4" x14ac:dyDescent="0.25">
      <c r="B45" t="s">
        <v>32</v>
      </c>
      <c r="C45">
        <v>10.8</v>
      </c>
      <c r="D45">
        <v>2.5</v>
      </c>
    </row>
    <row r="46" spans="2:4" x14ac:dyDescent="0.25">
      <c r="B46" t="s">
        <v>46</v>
      </c>
      <c r="C46">
        <v>12</v>
      </c>
      <c r="D46">
        <v>3.7</v>
      </c>
    </row>
    <row r="47" spans="2:4" x14ac:dyDescent="0.25">
      <c r="B47" t="s">
        <v>33</v>
      </c>
      <c r="C47">
        <v>14.4</v>
      </c>
      <c r="D47">
        <v>4.2</v>
      </c>
    </row>
    <row r="48" spans="2:4" x14ac:dyDescent="0.25">
      <c r="B48" t="s">
        <v>34</v>
      </c>
      <c r="C48">
        <v>3.7</v>
      </c>
      <c r="D48">
        <v>12</v>
      </c>
    </row>
    <row r="49" spans="2:5" x14ac:dyDescent="0.25">
      <c r="B49" t="s">
        <v>35</v>
      </c>
      <c r="C49">
        <v>10</v>
      </c>
      <c r="D49">
        <v>2.5</v>
      </c>
    </row>
    <row r="50" spans="2:5" x14ac:dyDescent="0.25">
      <c r="B50" t="s">
        <v>24</v>
      </c>
      <c r="C50">
        <v>300000</v>
      </c>
      <c r="D50">
        <v>300000</v>
      </c>
    </row>
    <row r="51" spans="2:5" x14ac:dyDescent="0.25">
      <c r="B51" t="s">
        <v>36</v>
      </c>
      <c r="C51">
        <v>0.27800000000000002</v>
      </c>
      <c r="D51">
        <v>0.20799999999999999</v>
      </c>
    </row>
    <row r="52" spans="2:5" x14ac:dyDescent="0.25">
      <c r="B52" t="s">
        <v>37</v>
      </c>
      <c r="C52">
        <v>3.06</v>
      </c>
      <c r="D52">
        <v>2.29</v>
      </c>
    </row>
    <row r="53" spans="2:5" x14ac:dyDescent="0.25">
      <c r="B53" t="s">
        <v>38</v>
      </c>
      <c r="C53">
        <v>0.26</v>
      </c>
      <c r="D53">
        <v>0.79</v>
      </c>
    </row>
    <row r="54" spans="2:5" x14ac:dyDescent="0.25">
      <c r="B54" t="s">
        <v>39</v>
      </c>
      <c r="C54">
        <v>2.78</v>
      </c>
      <c r="D54">
        <v>2</v>
      </c>
      <c r="E54" t="s">
        <v>43</v>
      </c>
    </row>
    <row r="55" spans="2:5" x14ac:dyDescent="0.25">
      <c r="B55" t="s">
        <v>40</v>
      </c>
      <c r="C55">
        <v>11.4</v>
      </c>
      <c r="D55">
        <v>10.6</v>
      </c>
      <c r="E55" t="s">
        <v>43</v>
      </c>
    </row>
    <row r="56" spans="2:5" x14ac:dyDescent="0.25">
      <c r="B56" t="s">
        <v>41</v>
      </c>
      <c r="C56">
        <v>857</v>
      </c>
      <c r="D56">
        <v>2640</v>
      </c>
      <c r="E56" t="s">
        <v>42</v>
      </c>
    </row>
    <row r="58" spans="2:5" x14ac:dyDescent="0.25">
      <c r="B58" t="s">
        <v>45</v>
      </c>
      <c r="C58" t="s">
        <v>47</v>
      </c>
      <c r="D58">
        <f>((D48-D46)*(D46/D48))/(C51*C49*C50)</f>
        <v>3.068545163868905E-6</v>
      </c>
      <c r="E58">
        <f>((D48-D46)*(1-(D46/D48)))/(D51*C49*C50)</f>
        <v>9.2000534188034197E-6</v>
      </c>
    </row>
    <row r="59" spans="2:5" x14ac:dyDescent="0.25">
      <c r="C59" t="s">
        <v>48</v>
      </c>
      <c r="D59">
        <f>((C47-D45)*(D45/C47))/(C51*C49*C50)</f>
        <v>2.4771849187316809E-6</v>
      </c>
      <c r="E59">
        <f>((C47-D45)*(1-(D45/C47)))/(D51*C49*C50)</f>
        <v>1.5759659900284898E-5</v>
      </c>
    </row>
    <row r="60" spans="2:5" x14ac:dyDescent="0.25">
      <c r="C60" t="s">
        <v>49</v>
      </c>
      <c r="D60">
        <f>((C45-D47)*(D47/C45))/(C51*C49*C50)</f>
        <v>3.0775379696243003E-6</v>
      </c>
      <c r="E60">
        <f>((C45-D47)*(1-(D47/C45)))/(D51*C49*C50)</f>
        <v>6.4636752136752151E-6</v>
      </c>
    </row>
    <row r="64" spans="2:5" x14ac:dyDescent="0.25">
      <c r="D64">
        <f>(D46*(C47-D46))/(C51*C50*C47*C49)</f>
        <v>3.2965294431121763E-6</v>
      </c>
    </row>
    <row r="65" spans="4:4" x14ac:dyDescent="0.25">
      <c r="D65">
        <f>((POWER(D45,2)*(C46-D46))/(D51*D50*D49*POWER(C46,2)))</f>
        <v>2.3092503561253566E-6</v>
      </c>
    </row>
  </sheetData>
  <hyperlinks>
    <hyperlink ref="B27" r:id="rId1" xr:uid="{A2B508EF-26D9-43AE-9E7F-B81E40F41D6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Oldfield, Lucas (RTA)</dc:creator>
  <cp:lastModifiedBy>Oldfield, Lucas (RTA)</cp:lastModifiedBy>
  <dcterms:created xsi:type="dcterms:W3CDTF">2020-09-09T04:40:41Z</dcterms:created>
  <dcterms:modified xsi:type="dcterms:W3CDTF">2020-09-10T01:09:24Z</dcterms:modified>
</cp:coreProperties>
</file>