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ndbox\github\Lion-IRVT\Hardware\publish\"/>
    </mc:Choice>
  </mc:AlternateContent>
  <xr:revisionPtr revIDLastSave="0" documentId="8_{CBB8FE81-B2F0-41F2-B64C-6CA709C2DB54}" xr6:coauthVersionLast="45" xr6:coauthVersionMax="45" xr10:uidLastSave="{00000000-0000-0000-0000-000000000000}"/>
  <bookViews>
    <workbookView xWindow="4935" yWindow="4935" windowWidth="28800" windowHeight="17100" xr2:uid="{00000000-000D-0000-FFFF-FFFF00000000}"/>
  </bookViews>
  <sheets>
    <sheet name="Manufacturing" sheetId="5" r:id="rId1"/>
    <sheet name="Project Information" sheetId="2" r:id="rId2"/>
  </sheets>
  <definedNames>
    <definedName name="_xlnm._FilterDatabase" localSheetId="0" hidden="1">Manufacturing!$B$9:$T$157</definedName>
    <definedName name="_xlnm.Print_Area" localSheetId="0">Manufacturing!$A$1:$U$158</definedName>
    <definedName name="_xlnm.Print_Titles" localSheetId="0">Manufacturing!$2:$9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7" i="5" l="1"/>
  <c r="W157" i="5"/>
  <c r="X157" i="5"/>
  <c r="Y157" i="5"/>
  <c r="X156" i="5"/>
  <c r="Q156" i="5"/>
  <c r="W156" i="5"/>
  <c r="Y156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0" i="5"/>
  <c r="Y11" i="5"/>
  <c r="Y12" i="5"/>
  <c r="Y13" i="5"/>
  <c r="Y14" i="5"/>
  <c r="X15" i="5"/>
  <c r="Y15" i="5"/>
  <c r="Y16" i="5"/>
  <c r="X17" i="5"/>
  <c r="Y17" i="5"/>
  <c r="X18" i="5"/>
  <c r="Y18" i="5"/>
  <c r="X19" i="5"/>
  <c r="Y19" i="5"/>
  <c r="X20" i="5"/>
  <c r="Y20" i="5"/>
  <c r="Y21" i="5"/>
  <c r="X22" i="5"/>
  <c r="Y22" i="5"/>
  <c r="X23" i="5"/>
  <c r="Y23" i="5"/>
  <c r="Y24" i="5"/>
  <c r="Y25" i="5"/>
  <c r="X26" i="5"/>
  <c r="Y26" i="5"/>
  <c r="Y27" i="5"/>
  <c r="Y28" i="5"/>
  <c r="Y29" i="5"/>
  <c r="Y30" i="5"/>
  <c r="Y31" i="5"/>
  <c r="Y32" i="5"/>
  <c r="Y33" i="5"/>
  <c r="Y34" i="5"/>
  <c r="Y35" i="5"/>
  <c r="X36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X61" i="5"/>
  <c r="Y61" i="5"/>
  <c r="Y62" i="5"/>
  <c r="Y63" i="5"/>
  <c r="Y64" i="5"/>
  <c r="Y65" i="5"/>
  <c r="Y66" i="5"/>
  <c r="Y67" i="5"/>
  <c r="Y68" i="5"/>
  <c r="X69" i="5"/>
  <c r="Y69" i="5"/>
  <c r="X70" i="5"/>
  <c r="Y70" i="5"/>
  <c r="Y71" i="5"/>
  <c r="Y72" i="5"/>
  <c r="Y73" i="5"/>
  <c r="Y74" i="5"/>
  <c r="Y75" i="5"/>
  <c r="Y76" i="5"/>
  <c r="Y77" i="5"/>
  <c r="X78" i="5"/>
  <c r="Y78" i="5"/>
  <c r="X79" i="5"/>
  <c r="Y79" i="5"/>
  <c r="X80" i="5"/>
  <c r="Y80" i="5"/>
  <c r="Y81" i="5"/>
  <c r="Y82" i="5"/>
  <c r="Y83" i="5"/>
  <c r="Y84" i="5"/>
  <c r="Y85" i="5"/>
  <c r="Y86" i="5"/>
  <c r="X87" i="5"/>
  <c r="Y87" i="5"/>
  <c r="X88" i="5"/>
  <c r="Y88" i="5"/>
  <c r="Y89" i="5"/>
  <c r="Y90" i="5"/>
  <c r="X91" i="5"/>
  <c r="Y91" i="5"/>
  <c r="X92" i="5"/>
  <c r="Y92" i="5"/>
  <c r="X93" i="5"/>
  <c r="Y93" i="5"/>
  <c r="X94" i="5"/>
  <c r="Y94" i="5"/>
  <c r="X95" i="5"/>
  <c r="Y95" i="5"/>
  <c r="Y96" i="5"/>
  <c r="X97" i="5"/>
  <c r="Y97" i="5"/>
  <c r="Y98" i="5"/>
  <c r="Y99" i="5"/>
  <c r="Y100" i="5"/>
  <c r="Y101" i="5"/>
  <c r="Y102" i="5"/>
  <c r="Y103" i="5"/>
  <c r="X104" i="5"/>
  <c r="Y104" i="5"/>
  <c r="Y105" i="5"/>
  <c r="Y106" i="5"/>
  <c r="X107" i="5"/>
  <c r="Y107" i="5"/>
  <c r="X108" i="5"/>
  <c r="Y108" i="5"/>
  <c r="Y109" i="5"/>
  <c r="X110" i="5"/>
  <c r="Y110" i="5"/>
  <c r="Y111" i="5"/>
  <c r="X112" i="5"/>
  <c r="Y112" i="5"/>
  <c r="X113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X130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X144" i="5"/>
  <c r="Y144" i="5"/>
  <c r="Y145" i="5"/>
  <c r="Y146" i="5"/>
  <c r="Y147" i="5"/>
  <c r="X148" i="5"/>
  <c r="Y148" i="5"/>
  <c r="Y149" i="5"/>
  <c r="Y150" i="5"/>
  <c r="Y151" i="5"/>
  <c r="Y152" i="5"/>
  <c r="Y153" i="5"/>
  <c r="Y154" i="5"/>
  <c r="X155" i="5"/>
  <c r="Y155" i="5"/>
  <c r="Y10" i="5"/>
  <c r="T44" i="5"/>
  <c r="X44" i="5" s="1"/>
  <c r="T77" i="5"/>
  <c r="Q77" i="5" s="1"/>
  <c r="T76" i="5"/>
  <c r="Q76" i="5" s="1"/>
  <c r="T75" i="5"/>
  <c r="Q75" i="5" s="1"/>
  <c r="T11" i="5"/>
  <c r="X11" i="5" s="1"/>
  <c r="T12" i="5"/>
  <c r="X12" i="5" s="1"/>
  <c r="T13" i="5"/>
  <c r="X13" i="5" s="1"/>
  <c r="T16" i="5"/>
  <c r="Q16" i="5" s="1"/>
  <c r="T21" i="5"/>
  <c r="Q21" i="5" s="1"/>
  <c r="T24" i="5"/>
  <c r="Q24" i="5" s="1"/>
  <c r="T25" i="5"/>
  <c r="Q25" i="5" s="1"/>
  <c r="T27" i="5"/>
  <c r="X27" i="5" s="1"/>
  <c r="T28" i="5"/>
  <c r="Q28" i="5" s="1"/>
  <c r="T29" i="5"/>
  <c r="Q29" i="5" s="1"/>
  <c r="T30" i="5"/>
  <c r="Q30" i="5" s="1"/>
  <c r="T31" i="5"/>
  <c r="Q31" i="5" s="1"/>
  <c r="T32" i="5"/>
  <c r="Q32" i="5" s="1"/>
  <c r="T33" i="5"/>
  <c r="X33" i="5" s="1"/>
  <c r="T34" i="5"/>
  <c r="Q34" i="5" s="1"/>
  <c r="T35" i="5"/>
  <c r="Q35" i="5" s="1"/>
  <c r="T37" i="5"/>
  <c r="Q37" i="5" s="1"/>
  <c r="T38" i="5"/>
  <c r="Q38" i="5" s="1"/>
  <c r="T39" i="5"/>
  <c r="Q39" i="5" s="1"/>
  <c r="T40" i="5"/>
  <c r="Q40" i="5" s="1"/>
  <c r="T41" i="5"/>
  <c r="Q41" i="5" s="1"/>
  <c r="T42" i="5"/>
  <c r="Q42" i="5" s="1"/>
  <c r="T43" i="5"/>
  <c r="Q43" i="5" s="1"/>
  <c r="T45" i="5"/>
  <c r="X45" i="5" s="1"/>
  <c r="T46" i="5"/>
  <c r="Q46" i="5" s="1"/>
  <c r="T47" i="5"/>
  <c r="Q47" i="5" s="1"/>
  <c r="T48" i="5"/>
  <c r="Q48" i="5" s="1"/>
  <c r="T49" i="5"/>
  <c r="Q49" i="5" s="1"/>
  <c r="T50" i="5"/>
  <c r="Q50" i="5" s="1"/>
  <c r="T51" i="5"/>
  <c r="Q51" i="5" s="1"/>
  <c r="T52" i="5"/>
  <c r="Q52" i="5" s="1"/>
  <c r="T53" i="5"/>
  <c r="Q53" i="5" s="1"/>
  <c r="T54" i="5"/>
  <c r="Q54" i="5" s="1"/>
  <c r="T55" i="5"/>
  <c r="Q55" i="5" s="1"/>
  <c r="T56" i="5"/>
  <c r="Q56" i="5" s="1"/>
  <c r="T57" i="5"/>
  <c r="Q57" i="5" s="1"/>
  <c r="T58" i="5"/>
  <c r="Q58" i="5" s="1"/>
  <c r="T59" i="5"/>
  <c r="Q59" i="5" s="1"/>
  <c r="T60" i="5"/>
  <c r="Q60" i="5" s="1"/>
  <c r="T62" i="5"/>
  <c r="Q62" i="5" s="1"/>
  <c r="T63" i="5"/>
  <c r="Q63" i="5" s="1"/>
  <c r="T64" i="5"/>
  <c r="Q64" i="5" s="1"/>
  <c r="T65" i="5"/>
  <c r="Q65" i="5" s="1"/>
  <c r="T66" i="5"/>
  <c r="X66" i="5" s="1"/>
  <c r="T67" i="5"/>
  <c r="X67" i="5" s="1"/>
  <c r="T68" i="5"/>
  <c r="Q68" i="5" s="1"/>
  <c r="T71" i="5"/>
  <c r="Q71" i="5" s="1"/>
  <c r="T72" i="5"/>
  <c r="Q72" i="5" s="1"/>
  <c r="T73" i="5"/>
  <c r="Q73" i="5" s="1"/>
  <c r="T74" i="5"/>
  <c r="Q74" i="5" s="1"/>
  <c r="T81" i="5"/>
  <c r="X81" i="5" s="1"/>
  <c r="T82" i="5"/>
  <c r="Q82" i="5" s="1"/>
  <c r="T83" i="5"/>
  <c r="Q83" i="5" s="1"/>
  <c r="T84" i="5"/>
  <c r="Q84" i="5" s="1"/>
  <c r="T85" i="5"/>
  <c r="Q85" i="5" s="1"/>
  <c r="T86" i="5"/>
  <c r="X86" i="5" s="1"/>
  <c r="T89" i="5"/>
  <c r="Q89" i="5" s="1"/>
  <c r="T90" i="5"/>
  <c r="Q90" i="5" s="1"/>
  <c r="T96" i="5"/>
  <c r="Q96" i="5" s="1"/>
  <c r="T98" i="5"/>
  <c r="X98" i="5" s="1"/>
  <c r="T99" i="5"/>
  <c r="Q99" i="5" s="1"/>
  <c r="T100" i="5"/>
  <c r="X100" i="5" s="1"/>
  <c r="T101" i="5"/>
  <c r="Q101" i="5" s="1"/>
  <c r="T102" i="5"/>
  <c r="Q102" i="5" s="1"/>
  <c r="T103" i="5"/>
  <c r="Q103" i="5" s="1"/>
  <c r="T105" i="5"/>
  <c r="Q105" i="5" s="1"/>
  <c r="T106" i="5"/>
  <c r="Q106" i="5" s="1"/>
  <c r="T109" i="5"/>
  <c r="Q109" i="5" s="1"/>
  <c r="T111" i="5"/>
  <c r="Q111" i="5" s="1"/>
  <c r="T114" i="5"/>
  <c r="Q114" i="5" s="1"/>
  <c r="T115" i="5"/>
  <c r="Q115" i="5" s="1"/>
  <c r="T116" i="5"/>
  <c r="Q116" i="5" s="1"/>
  <c r="T117" i="5"/>
  <c r="Q117" i="5" s="1"/>
  <c r="T118" i="5"/>
  <c r="Q118" i="5" s="1"/>
  <c r="T119" i="5"/>
  <c r="Q119" i="5" s="1"/>
  <c r="T120" i="5"/>
  <c r="Q120" i="5" s="1"/>
  <c r="T121" i="5"/>
  <c r="Q121" i="5" s="1"/>
  <c r="T122" i="5"/>
  <c r="Q122" i="5" s="1"/>
  <c r="T123" i="5"/>
  <c r="Q123" i="5" s="1"/>
  <c r="T124" i="5"/>
  <c r="Q124" i="5" s="1"/>
  <c r="T125" i="5"/>
  <c r="Q125" i="5" s="1"/>
  <c r="T126" i="5"/>
  <c r="Q126" i="5" s="1"/>
  <c r="T127" i="5"/>
  <c r="Q127" i="5" s="1"/>
  <c r="T128" i="5"/>
  <c r="Q128" i="5" s="1"/>
  <c r="T129" i="5"/>
  <c r="Q129" i="5" s="1"/>
  <c r="T131" i="5"/>
  <c r="Q131" i="5" s="1"/>
  <c r="T132" i="5"/>
  <c r="Q132" i="5" s="1"/>
  <c r="T133" i="5"/>
  <c r="Q133" i="5" s="1"/>
  <c r="T134" i="5"/>
  <c r="Q134" i="5" s="1"/>
  <c r="T135" i="5"/>
  <c r="Q135" i="5" s="1"/>
  <c r="T136" i="5"/>
  <c r="Q136" i="5" s="1"/>
  <c r="T137" i="5"/>
  <c r="Q137" i="5" s="1"/>
  <c r="T138" i="5"/>
  <c r="Q138" i="5" s="1"/>
  <c r="T139" i="5"/>
  <c r="Q139" i="5" s="1"/>
  <c r="T140" i="5"/>
  <c r="Q140" i="5" s="1"/>
  <c r="T141" i="5"/>
  <c r="Q141" i="5" s="1"/>
  <c r="T142" i="5"/>
  <c r="Q142" i="5" s="1"/>
  <c r="T143" i="5"/>
  <c r="Q143" i="5" s="1"/>
  <c r="T145" i="5"/>
  <c r="X145" i="5" s="1"/>
  <c r="T146" i="5"/>
  <c r="Q146" i="5" s="1"/>
  <c r="T147" i="5"/>
  <c r="Q147" i="5" s="1"/>
  <c r="T149" i="5"/>
  <c r="Q149" i="5" s="1"/>
  <c r="T150" i="5"/>
  <c r="Q150" i="5" s="1"/>
  <c r="T151" i="5"/>
  <c r="Q151" i="5" s="1"/>
  <c r="T152" i="5"/>
  <c r="Q152" i="5" s="1"/>
  <c r="T153" i="5"/>
  <c r="Q153" i="5" s="1"/>
  <c r="T154" i="5"/>
  <c r="Q154" i="5" s="1"/>
  <c r="T10" i="5"/>
  <c r="X10" i="5" s="1"/>
  <c r="Q155" i="5"/>
  <c r="Q148" i="5"/>
  <c r="Q144" i="5"/>
  <c r="Q130" i="5"/>
  <c r="Q113" i="5"/>
  <c r="Q112" i="5"/>
  <c r="Q110" i="5"/>
  <c r="Q108" i="5"/>
  <c r="Q107" i="5"/>
  <c r="Q104" i="5"/>
  <c r="Q97" i="5"/>
  <c r="Q95" i="5"/>
  <c r="Q94" i="5"/>
  <c r="Q93" i="5"/>
  <c r="Q92" i="5"/>
  <c r="Q91" i="5"/>
  <c r="Q88" i="5"/>
  <c r="Q87" i="5"/>
  <c r="Q80" i="5"/>
  <c r="Q79" i="5"/>
  <c r="Q78" i="5"/>
  <c r="Q70" i="5"/>
  <c r="Q69" i="5"/>
  <c r="Q61" i="5"/>
  <c r="Q36" i="5"/>
  <c r="Q26" i="5"/>
  <c r="Q23" i="5"/>
  <c r="Q22" i="5"/>
  <c r="Q20" i="5"/>
  <c r="Q19" i="5"/>
  <c r="Q18" i="5"/>
  <c r="Q17" i="5"/>
  <c r="Q15" i="5"/>
  <c r="T14" i="5"/>
  <c r="Q14" i="5" s="1"/>
  <c r="Q12" i="5"/>
  <c r="Q10" i="5"/>
  <c r="Q11" i="5"/>
  <c r="Q13" i="5"/>
  <c r="Z13" i="5" l="1"/>
  <c r="C13" i="5"/>
  <c r="Z132" i="5"/>
  <c r="C132" i="5"/>
  <c r="Z108" i="5"/>
  <c r="C108" i="5"/>
  <c r="Z147" i="5"/>
  <c r="C147" i="5"/>
  <c r="Z123" i="5"/>
  <c r="C123" i="5"/>
  <c r="Z111" i="5"/>
  <c r="C111" i="5"/>
  <c r="Z87" i="5"/>
  <c r="C87" i="5"/>
  <c r="Z75" i="5"/>
  <c r="C75" i="5"/>
  <c r="Z51" i="5"/>
  <c r="C51" i="5"/>
  <c r="Z39" i="5"/>
  <c r="C39" i="5"/>
  <c r="Z15" i="5"/>
  <c r="C15" i="5"/>
  <c r="Z146" i="5"/>
  <c r="C146" i="5"/>
  <c r="Z134" i="5"/>
  <c r="C134" i="5"/>
  <c r="Z122" i="5"/>
  <c r="C122" i="5"/>
  <c r="Z110" i="5"/>
  <c r="C110" i="5"/>
  <c r="Z98" i="5"/>
  <c r="C98" i="5"/>
  <c r="Z86" i="5"/>
  <c r="C86" i="5"/>
  <c r="Z74" i="5"/>
  <c r="C74" i="5"/>
  <c r="Z62" i="5"/>
  <c r="C62" i="5"/>
  <c r="Z50" i="5"/>
  <c r="C50" i="5"/>
  <c r="Z38" i="5"/>
  <c r="C38" i="5"/>
  <c r="Z26" i="5"/>
  <c r="C26" i="5"/>
  <c r="Z14" i="5"/>
  <c r="C14" i="5"/>
  <c r="Z73" i="5"/>
  <c r="C73" i="5"/>
  <c r="Z84" i="5"/>
  <c r="C84" i="5"/>
  <c r="Z143" i="5"/>
  <c r="C143" i="5"/>
  <c r="Z119" i="5"/>
  <c r="C119" i="5"/>
  <c r="Z95" i="5"/>
  <c r="C95" i="5"/>
  <c r="Z83" i="5"/>
  <c r="C83" i="5"/>
  <c r="Z71" i="5"/>
  <c r="C71" i="5"/>
  <c r="Z59" i="5"/>
  <c r="C59" i="5"/>
  <c r="Z47" i="5"/>
  <c r="C47" i="5"/>
  <c r="Z35" i="5"/>
  <c r="C35" i="5"/>
  <c r="Z11" i="5"/>
  <c r="C11" i="5"/>
  <c r="Z145" i="5"/>
  <c r="C145" i="5"/>
  <c r="Z109" i="5"/>
  <c r="C109" i="5"/>
  <c r="Z144" i="5"/>
  <c r="C144" i="5"/>
  <c r="Z60" i="5"/>
  <c r="C60" i="5"/>
  <c r="Z155" i="5"/>
  <c r="C155" i="5"/>
  <c r="Z131" i="5"/>
  <c r="C131" i="5"/>
  <c r="Z107" i="5"/>
  <c r="C107" i="5"/>
  <c r="Z23" i="5"/>
  <c r="C23" i="5"/>
  <c r="Z154" i="5"/>
  <c r="C154" i="5"/>
  <c r="Z142" i="5"/>
  <c r="C142" i="5"/>
  <c r="Z130" i="5"/>
  <c r="C130" i="5"/>
  <c r="Z118" i="5"/>
  <c r="C118" i="5"/>
  <c r="Z106" i="5"/>
  <c r="C106" i="5"/>
  <c r="Z94" i="5"/>
  <c r="C94" i="5"/>
  <c r="Z82" i="5"/>
  <c r="C82" i="5"/>
  <c r="Z70" i="5"/>
  <c r="C70" i="5"/>
  <c r="Z58" i="5"/>
  <c r="C58" i="5"/>
  <c r="Z46" i="5"/>
  <c r="C46" i="5"/>
  <c r="Z34" i="5"/>
  <c r="C34" i="5"/>
  <c r="Z22" i="5"/>
  <c r="C22" i="5"/>
  <c r="Z120" i="5"/>
  <c r="C120" i="5"/>
  <c r="Z153" i="5"/>
  <c r="C153" i="5"/>
  <c r="Z93" i="5"/>
  <c r="C93" i="5"/>
  <c r="Z81" i="5"/>
  <c r="C81" i="5"/>
  <c r="Z156" i="5"/>
  <c r="C156" i="5"/>
  <c r="Z97" i="5"/>
  <c r="C97" i="5"/>
  <c r="Z72" i="5"/>
  <c r="C72" i="5"/>
  <c r="Z69" i="5"/>
  <c r="C69" i="5"/>
  <c r="Z152" i="5"/>
  <c r="C152" i="5"/>
  <c r="Z140" i="5"/>
  <c r="C140" i="5"/>
  <c r="Z128" i="5"/>
  <c r="C128" i="5"/>
  <c r="Z116" i="5"/>
  <c r="C116" i="5"/>
  <c r="Z104" i="5"/>
  <c r="C104" i="5"/>
  <c r="Z92" i="5"/>
  <c r="C92" i="5"/>
  <c r="Z80" i="5"/>
  <c r="C80" i="5"/>
  <c r="Z68" i="5"/>
  <c r="C68" i="5"/>
  <c r="Z56" i="5"/>
  <c r="C56" i="5"/>
  <c r="Z44" i="5"/>
  <c r="C44" i="5"/>
  <c r="Z32" i="5"/>
  <c r="C32" i="5"/>
  <c r="Z20" i="5"/>
  <c r="C20" i="5"/>
  <c r="Z37" i="5"/>
  <c r="C37" i="5"/>
  <c r="Z24" i="5"/>
  <c r="C24" i="5"/>
  <c r="Z129" i="5"/>
  <c r="C129" i="5"/>
  <c r="Z57" i="5"/>
  <c r="C57" i="5"/>
  <c r="Z151" i="5"/>
  <c r="C151" i="5"/>
  <c r="Z139" i="5"/>
  <c r="C139" i="5"/>
  <c r="Z127" i="5"/>
  <c r="C127" i="5"/>
  <c r="Z115" i="5"/>
  <c r="C115" i="5"/>
  <c r="Z103" i="5"/>
  <c r="C103" i="5"/>
  <c r="Z91" i="5"/>
  <c r="C91" i="5"/>
  <c r="Z79" i="5"/>
  <c r="C79" i="5"/>
  <c r="Z67" i="5"/>
  <c r="C67" i="5"/>
  <c r="Z55" i="5"/>
  <c r="C55" i="5"/>
  <c r="Z43" i="5"/>
  <c r="C43" i="5"/>
  <c r="Z31" i="5"/>
  <c r="C31" i="5"/>
  <c r="Z19" i="5"/>
  <c r="C19" i="5"/>
  <c r="Z25" i="5"/>
  <c r="C25" i="5"/>
  <c r="Z48" i="5"/>
  <c r="C48" i="5"/>
  <c r="Z141" i="5"/>
  <c r="C141" i="5"/>
  <c r="Z21" i="5"/>
  <c r="C21" i="5"/>
  <c r="Z150" i="5"/>
  <c r="C150" i="5"/>
  <c r="Z138" i="5"/>
  <c r="C138" i="5"/>
  <c r="Z126" i="5"/>
  <c r="C126" i="5"/>
  <c r="Z114" i="5"/>
  <c r="C114" i="5"/>
  <c r="Z102" i="5"/>
  <c r="C102" i="5"/>
  <c r="Z90" i="5"/>
  <c r="C90" i="5"/>
  <c r="Z78" i="5"/>
  <c r="C78" i="5"/>
  <c r="Z66" i="5"/>
  <c r="C66" i="5"/>
  <c r="Z54" i="5"/>
  <c r="C54" i="5"/>
  <c r="Z42" i="5"/>
  <c r="C42" i="5"/>
  <c r="Z30" i="5"/>
  <c r="C30" i="5"/>
  <c r="Z18" i="5"/>
  <c r="C18" i="5"/>
  <c r="Z133" i="5"/>
  <c r="C133" i="5"/>
  <c r="Z61" i="5"/>
  <c r="C61" i="5"/>
  <c r="Z36" i="5"/>
  <c r="C36" i="5"/>
  <c r="Z117" i="5"/>
  <c r="C117" i="5"/>
  <c r="Z45" i="5"/>
  <c r="C45" i="5"/>
  <c r="Z149" i="5"/>
  <c r="C149" i="5"/>
  <c r="Z137" i="5"/>
  <c r="C137" i="5"/>
  <c r="Z125" i="5"/>
  <c r="C125" i="5"/>
  <c r="Z113" i="5"/>
  <c r="C113" i="5"/>
  <c r="Z101" i="5"/>
  <c r="C101" i="5"/>
  <c r="Z89" i="5"/>
  <c r="C89" i="5"/>
  <c r="Z77" i="5"/>
  <c r="C77" i="5"/>
  <c r="Z65" i="5"/>
  <c r="C65" i="5"/>
  <c r="Z53" i="5"/>
  <c r="C53" i="5"/>
  <c r="Z41" i="5"/>
  <c r="C41" i="5"/>
  <c r="Z29" i="5"/>
  <c r="C29" i="5"/>
  <c r="Z17" i="5"/>
  <c r="C17" i="5"/>
  <c r="Z121" i="5"/>
  <c r="C121" i="5"/>
  <c r="Z49" i="5"/>
  <c r="C49" i="5"/>
  <c r="Z10" i="5"/>
  <c r="C10" i="5"/>
  <c r="Z12" i="5"/>
  <c r="C12" i="5"/>
  <c r="Z105" i="5"/>
  <c r="C105" i="5"/>
  <c r="Z33" i="5"/>
  <c r="C33" i="5"/>
  <c r="Z148" i="5"/>
  <c r="C148" i="5"/>
  <c r="Z136" i="5"/>
  <c r="C136" i="5"/>
  <c r="Z124" i="5"/>
  <c r="C124" i="5"/>
  <c r="Z112" i="5"/>
  <c r="C112" i="5"/>
  <c r="Z100" i="5"/>
  <c r="C100" i="5"/>
  <c r="Z88" i="5"/>
  <c r="C88" i="5"/>
  <c r="Z76" i="5"/>
  <c r="C76" i="5"/>
  <c r="Z64" i="5"/>
  <c r="C64" i="5"/>
  <c r="Z52" i="5"/>
  <c r="C52" i="5"/>
  <c r="Z40" i="5"/>
  <c r="C40" i="5"/>
  <c r="Z28" i="5"/>
  <c r="C28" i="5"/>
  <c r="Z16" i="5"/>
  <c r="C16" i="5"/>
  <c r="Z157" i="5"/>
  <c r="C157" i="5"/>
  <c r="Z85" i="5"/>
  <c r="C85" i="5"/>
  <c r="Z96" i="5"/>
  <c r="C96" i="5"/>
  <c r="Z135" i="5"/>
  <c r="C135" i="5"/>
  <c r="Z99" i="5"/>
  <c r="C99" i="5"/>
  <c r="Z63" i="5"/>
  <c r="C63" i="5"/>
  <c r="Z27" i="5"/>
  <c r="C27" i="5"/>
  <c r="Q98" i="5"/>
  <c r="Q145" i="5"/>
  <c r="X30" i="5"/>
  <c r="Q44" i="5"/>
  <c r="Q66" i="5"/>
  <c r="Q86" i="5"/>
  <c r="Q27" i="5"/>
  <c r="X140" i="5"/>
  <c r="X96" i="5"/>
  <c r="X154" i="5"/>
  <c r="Q81" i="5"/>
  <c r="Q33" i="5"/>
  <c r="X76" i="5"/>
  <c r="X126" i="5"/>
  <c r="X152" i="5"/>
  <c r="X114" i="5"/>
  <c r="X56" i="5"/>
  <c r="X40" i="5"/>
  <c r="Q67" i="5"/>
  <c r="X124" i="5"/>
  <c r="X90" i="5"/>
  <c r="X34" i="5"/>
  <c r="X60" i="5"/>
  <c r="X54" i="5"/>
  <c r="X138" i="5"/>
  <c r="X48" i="5"/>
  <c r="X132" i="5"/>
  <c r="X42" i="5"/>
  <c r="X68" i="5"/>
  <c r="X150" i="5"/>
  <c r="X134" i="5"/>
  <c r="X122" i="5"/>
  <c r="X106" i="5"/>
  <c r="X82" i="5"/>
  <c r="X74" i="5"/>
  <c r="X62" i="5"/>
  <c r="X58" i="5"/>
  <c r="X50" i="5"/>
  <c r="X46" i="5"/>
  <c r="X38" i="5"/>
  <c r="X14" i="5"/>
  <c r="Q45" i="5"/>
  <c r="X146" i="5"/>
  <c r="X118" i="5"/>
  <c r="X102" i="5"/>
  <c r="X153" i="5"/>
  <c r="X149" i="5"/>
  <c r="X141" i="5"/>
  <c r="X137" i="5"/>
  <c r="X133" i="5"/>
  <c r="X129" i="5"/>
  <c r="X125" i="5"/>
  <c r="X121" i="5"/>
  <c r="X117" i="5"/>
  <c r="X109" i="5"/>
  <c r="X105" i="5"/>
  <c r="X101" i="5"/>
  <c r="X89" i="5"/>
  <c r="X85" i="5"/>
  <c r="X77" i="5"/>
  <c r="X73" i="5"/>
  <c r="X65" i="5"/>
  <c r="X57" i="5"/>
  <c r="X53" i="5"/>
  <c r="X49" i="5"/>
  <c r="X41" i="5"/>
  <c r="X37" i="5"/>
  <c r="X29" i="5"/>
  <c r="X25" i="5"/>
  <c r="X21" i="5"/>
  <c r="X142" i="5"/>
  <c r="Q100" i="5"/>
  <c r="X136" i="5"/>
  <c r="X128" i="5"/>
  <c r="X120" i="5"/>
  <c r="X116" i="5"/>
  <c r="X84" i="5"/>
  <c r="X72" i="5"/>
  <c r="X64" i="5"/>
  <c r="X52" i="5"/>
  <c r="X32" i="5"/>
  <c r="X28" i="5"/>
  <c r="X24" i="5"/>
  <c r="X16" i="5"/>
  <c r="X151" i="5"/>
  <c r="X147" i="5"/>
  <c r="X143" i="5"/>
  <c r="X139" i="5"/>
  <c r="X135" i="5"/>
  <c r="X131" i="5"/>
  <c r="X127" i="5"/>
  <c r="X123" i="5"/>
  <c r="X119" i="5"/>
  <c r="X115" i="5"/>
  <c r="X111" i="5"/>
  <c r="X103" i="5"/>
  <c r="X99" i="5"/>
  <c r="X83" i="5"/>
  <c r="X75" i="5"/>
  <c r="X71" i="5"/>
  <c r="X63" i="5"/>
  <c r="X59" i="5"/>
  <c r="X55" i="5"/>
  <c r="X51" i="5"/>
  <c r="X47" i="5"/>
  <c r="X43" i="5"/>
  <c r="X39" i="5"/>
  <c r="X35" i="5"/>
  <c r="X31" i="5"/>
</calcChain>
</file>

<file path=xl/sharedStrings.xml><?xml version="1.0" encoding="utf-8"?>
<sst xmlns="http://schemas.openxmlformats.org/spreadsheetml/2006/main" count="1292" uniqueCount="820">
  <si>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</si>
  <si>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</si>
  <si>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</si>
  <si>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</si>
  <si>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</si>
  <si>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</si>
  <si>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</si>
  <si>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</si>
  <si>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</si>
  <si>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</si>
  <si>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</si>
  <si>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</si>
  <si>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</si>
  <si>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</si>
  <si>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</si>
  <si>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</si>
  <si>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</si>
  <si>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</si>
  <si>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</si>
  <si>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</si>
  <si>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</si>
  <si>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</si>
  <si>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</si>
  <si>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</si>
  <si>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</si>
  <si>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</si>
  <si>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TIDA-010086_mod.PrjPcb</t>
  </si>
  <si>
    <t>XTIDA-010086.BomDoc</t>
  </si>
  <si>
    <t>001</t>
  </si>
  <si>
    <t>5/01/2021 5:48 AM</t>
  </si>
  <si>
    <t>C0603C104J3RACTU</t>
  </si>
  <si>
    <t>25SVPF330M</t>
  </si>
  <si>
    <t>GRM32ER71E226KE15L</t>
  </si>
  <si>
    <t>Capacitor</t>
  </si>
  <si>
    <t>10SVP560M</t>
  </si>
  <si>
    <t>GRM32ER71A476ME15L</t>
  </si>
  <si>
    <t>GRM1885C1H102JA01D</t>
  </si>
  <si>
    <t>885012205044</t>
  </si>
  <si>
    <t>GRM155R71H122KA01D</t>
  </si>
  <si>
    <t>GRM2195C1H752JA01D</t>
  </si>
  <si>
    <t>ZRB18AD71A106KE01L</t>
  </si>
  <si>
    <t>06035A101JAT2A</t>
  </si>
  <si>
    <t>CGA2B2C0G1H100D050BA</t>
  </si>
  <si>
    <t>GRM1885C1H103JA01D</t>
  </si>
  <si>
    <t>EMK212BB7106MG-T</t>
  </si>
  <si>
    <t>EMVH101ADA220MJA0G</t>
  </si>
  <si>
    <t>C5750X7S2A106M230KB</t>
  </si>
  <si>
    <t>C2012X7R2A104K125AA</t>
  </si>
  <si>
    <t>GRM188R72A104KA35D</t>
  </si>
  <si>
    <t>APXA160ARA181MHC0G</t>
  </si>
  <si>
    <t>C2012X7R1C225K125AB</t>
  </si>
  <si>
    <t>GRM1885C2A152JA01D</t>
  </si>
  <si>
    <t>C1608C0G2A331J080AA</t>
  </si>
  <si>
    <t>GRM188R71H563KA93D</t>
  </si>
  <si>
    <t>C0603C103J3GECAUTO</t>
  </si>
  <si>
    <t>GRM188R61E106MA73D</t>
  </si>
  <si>
    <t>EMK316BB7226ML-T</t>
  </si>
  <si>
    <t>EMK107BB7225KA-T</t>
  </si>
  <si>
    <t>F951C476MBAAQ2</t>
  </si>
  <si>
    <t>GRM319R61E475KA12D</t>
  </si>
  <si>
    <t>C1005X5R1C105K050BC</t>
  </si>
  <si>
    <t>C2012X7S1A226M125AC</t>
  </si>
  <si>
    <t>GRM155R71C224KA12D</t>
  </si>
  <si>
    <t>06031C103KAT2A</t>
  </si>
  <si>
    <t>Header 5</t>
  </si>
  <si>
    <t>NSR0240V2T1G</t>
  </si>
  <si>
    <t>VS-20WT04FN</t>
  </si>
  <si>
    <t>DIODE</t>
  </si>
  <si>
    <t>SMAJ18A</t>
  </si>
  <si>
    <t>B530C-13-F</t>
  </si>
  <si>
    <t>CDBC5100-G</t>
  </si>
  <si>
    <t>150060VS75000</t>
  </si>
  <si>
    <t>6125FA15A</t>
  </si>
  <si>
    <t>Header 3</t>
  </si>
  <si>
    <t>SYM-5502-14-0030</t>
  </si>
  <si>
    <t>B2B-EH-A(LF)(SN)</t>
  </si>
  <si>
    <t>0022284033</t>
  </si>
  <si>
    <t>HSEC8-160-01-X-RA-BL</t>
  </si>
  <si>
    <t>Inductor_Iron</t>
  </si>
  <si>
    <t>MSS1278-473MLB</t>
  </si>
  <si>
    <t>CMP-0003369-1</t>
  </si>
  <si>
    <t>XFL4020-472MEB</t>
  </si>
  <si>
    <t>Header 4</t>
  </si>
  <si>
    <t>MOSFET_N_D56789G4S123</t>
  </si>
  <si>
    <t>CSD16570Q5B</t>
  </si>
  <si>
    <t>BJT_NPN_C3B1E2</t>
  </si>
  <si>
    <t>SI7454DDP-T1-GE3</t>
  </si>
  <si>
    <t>Resistor, RC0603FR-0710KL</t>
  </si>
  <si>
    <t>RC0603JR-070RL</t>
  </si>
  <si>
    <t>Y14880R01000B9R</t>
  </si>
  <si>
    <t>ERJ-3RQFR22V</t>
  </si>
  <si>
    <t>CRCW04020000Z0ED</t>
  </si>
  <si>
    <t>RC1206FR-0710RL</t>
  </si>
  <si>
    <t>CRCW06032R00FKEA</t>
  </si>
  <si>
    <t>CRCW06031M00FKEA</t>
  </si>
  <si>
    <t>CRCW060349K9FKEA</t>
  </si>
  <si>
    <t>Resistor</t>
  </si>
  <si>
    <t>FC0402E50R0BST1</t>
  </si>
  <si>
    <t>RG1608P-102-B-T5</t>
  </si>
  <si>
    <t>CRCW04022K70JNED</t>
  </si>
  <si>
    <t>CRCW04025K10JNED</t>
  </si>
  <si>
    <t>CRCW04027K50FKED</t>
  </si>
  <si>
    <t>CRCW040211K0FKED</t>
  </si>
  <si>
    <t>RG1608P-2491-B-T5</t>
  </si>
  <si>
    <t>CRCW06034K99FKEA</t>
  </si>
  <si>
    <t>CRCW06032R00JNEA</t>
  </si>
  <si>
    <t>CRCW06032K00FKEA</t>
  </si>
  <si>
    <t>RC0603FR-07330KL</t>
  </si>
  <si>
    <t>CRCW060320K5FKEA</t>
  </si>
  <si>
    <t>RC0603FR-0754K9L</t>
  </si>
  <si>
    <t>RC0603FR-0762KL</t>
  </si>
  <si>
    <t>5108</t>
  </si>
  <si>
    <t>RG1608P-4991-B-T5</t>
  </si>
  <si>
    <t>RG1608P-4990-B-T5</t>
  </si>
  <si>
    <t>RG1608P-303-B-T5</t>
  </si>
  <si>
    <t>CMP-0025874-3</t>
  </si>
  <si>
    <t>CRCW040249R9FKED</t>
  </si>
  <si>
    <t>CRCW0402130KFKED</t>
  </si>
  <si>
    <t>CRCW0402100KDHEDP</t>
  </si>
  <si>
    <t>CRCW040224K0JNED</t>
  </si>
  <si>
    <t>CRCW060320K0FKEA</t>
  </si>
  <si>
    <t>CRCW060318K2FKEA</t>
  </si>
  <si>
    <t>PRL1632-R068-F-T1</t>
  </si>
  <si>
    <t>RC0603FR-0724KL</t>
  </si>
  <si>
    <t>CMP-0023278-3</t>
  </si>
  <si>
    <t>CMP-0023172-3</t>
  </si>
  <si>
    <t>CRCW060310R0FKEA</t>
  </si>
  <si>
    <t>RES</t>
  </si>
  <si>
    <t>CRCW040210K0FKED</t>
  </si>
  <si>
    <t>Res3</t>
  </si>
  <si>
    <t>Switch_PushButton</t>
  </si>
  <si>
    <t>L101011MS02Q</t>
  </si>
  <si>
    <t>SW_8SPST</t>
  </si>
  <si>
    <t>CB35-36-CY</t>
  </si>
  <si>
    <t>5002</t>
  </si>
  <si>
    <t>5000</t>
  </si>
  <si>
    <t>5001</t>
  </si>
  <si>
    <t>IN-MOSDRV-LM5107-8</t>
  </si>
  <si>
    <t>Opamp_Dual</t>
  </si>
  <si>
    <t>INA818ID</t>
  </si>
  <si>
    <t>TLC3702CPW</t>
  </si>
  <si>
    <t>ADS1119IPW</t>
  </si>
  <si>
    <t>TI-SN74XXX2GXXX-6_A-SCHMITT</t>
  </si>
  <si>
    <t>OpAmp_Single_SOTSTD</t>
  </si>
  <si>
    <t>LM5060Q1MMX/NOPB</t>
  </si>
  <si>
    <t>ADS131M08</t>
  </si>
  <si>
    <t>REF20XX</t>
  </si>
  <si>
    <t>CC3220MODA</t>
  </si>
  <si>
    <t>LP5907</t>
  </si>
  <si>
    <t>TPS63710DRR</t>
  </si>
  <si>
    <t>PM-REG-LP38692-SOT5</t>
  </si>
  <si>
    <t>LM5118MH/NOPB</t>
  </si>
  <si>
    <t>TPS736xxDBV</t>
  </si>
  <si>
    <t>SYM-SN74HC148DR</t>
  </si>
  <si>
    <t>OPA378AIDBVT</t>
  </si>
  <si>
    <t>OPA837IDBVR</t>
  </si>
  <si>
    <t>d0711c86b564d86c4b230fd196adeb8</t>
  </si>
  <si>
    <t>TI-SN65HVD234-SOIC_D-8</t>
  </si>
  <si>
    <t>TI-OPA_SM7XXXX-DBV5</t>
  </si>
  <si>
    <t>TLV9001IDBVR</t>
  </si>
  <si>
    <t>C1_Ch1, C1_Ch2, C1_Ch3, C1_Ch4, C1_Ch5, C1_Ch6, C1_Ch7, C1_Ch8, C30, C43, C44, C55, C56, C136, C454, C455, C460</t>
  </si>
  <si>
    <t>C3_Ch1, C3_Ch2, C3_Ch3, C3_Ch4, C3_Ch5, C3_Ch6, C3_Ch7, C3_Ch8</t>
  </si>
  <si>
    <t>C4_Ch1, C4_Ch2, C4_Ch3, C4_Ch4, C4_Ch5, C4_Ch6, C4_Ch7, C4_Ch8, C5_Ch1, C5_Ch2, C5_Ch3, C5_Ch4, C5_Ch5, C5_Ch6, C5_Ch7, C5_Ch8, C6_Ch1, C6_Ch2, C6_Ch3, C6_Ch4, C6_Ch5, C6_Ch6, C6_Ch7, C6_Ch8</t>
  </si>
  <si>
    <t>C7_Ch1, C7_Ch2, C7_Ch3, C7_Ch4, C7_Ch5, C7_Ch6, C7_Ch7, C7_Ch8, C11_Ch1, C11_Ch2, C11_Ch3, C11_Ch4, C11_Ch5, C11_Ch6, C11_Ch7, C11_Ch8, C14_Ch1, C14_Ch2, C14_Ch3, C14_Ch4, C14_Ch5, C14_Ch6, C14_Ch7, C14_Ch8, C20_Ch1, C20_Ch2, C20_Ch3, C20_Ch4, C20_Ch5, C20_Ch6, C20_Ch7, C20_Ch8, C23_Ch1, C23_Ch2, C23_Ch3, C23_Ch4, C23_Ch5, C23_Ch6, C23_Ch7, C23_Ch8, C25_Ch1, C25_Ch2, C25_Ch3, C25_Ch4, C25_Ch5, C25_Ch6, C25_Ch7, C25_Ch8, C29_Ch1, C29_Ch2, C29_Ch3, C29_Ch4, C29_Ch5, C29_Ch6, C29_Ch7, C29_Ch8, C31_Ch1, C31_Ch2, C31_Ch3, C31_Ch4, C31_Ch5, C31_Ch6, C31_Ch7, C31_Ch8, C36_Ch1, C36_Ch2, C36_Ch3, C36_Ch4, C36_Ch5, C36_Ch6, C36_Ch7, C36_Ch8, C45_Ch1, C45_Ch2, C45_Ch3, C45_Ch4, C45_Ch5, C45_Ch6, C45_Ch7, C45_Ch8, C53_Ch1, C53_Ch2, C53_Ch3, C53_Ch4, C53_Ch5, C53_Ch6, C53_Ch7, C53_Ch8, C54_Ch1, C54_Ch2, C54_Ch3, C54_Ch4, C54_Ch5, C54_Ch6, C54_Ch7, C54_Ch8, C62, C70, C73, C76, C77, C80, C83, C91, C94, C97, C98, C101, C122, C123, C127-C129, C131, C134, C138, C142-C146, C166_Ch1, C166_Ch2, C166_Ch3, C166_Ch4, C166_Ch5, C166_Ch6, C166_Ch7, C166_Ch8, C167_Ch1, C167_Ch2, C167_Ch3, C167_Ch4, C167_Ch5, C167_Ch6, C167_Ch7, C167_Ch8, C174_Ch1, C174_Ch2, C174_Ch3, C174_Ch4, C174_Ch5, C174_Ch6, C174_Ch7, C174_Ch8, C176, C181_Ch1, C181_Ch2, C181_Ch3, C181_Ch4, C181_Ch5, C181_Ch6, C181_Ch7, C181_Ch8, C182_Ch1, C182_Ch2, C182_Ch3, C182_Ch4, C182_Ch5, C182_Ch6, C182_Ch7, C182_Ch8, C183_Ch1, C183_Ch2, C183_Ch3, C183_Ch4, C183_Ch5, C183_Ch6, C183_Ch7, C183_Ch8, C185_Ch1, C185_Ch2, C185_Ch3, C185_Ch4, C185_Ch5, C185_Ch6, C185_Ch7, C185_Ch8, C186, C188, C189, C191, C194</t>
  </si>
  <si>
    <t>C8_Ch1, C8_Ch2, C8_Ch3, C8_Ch4, C8_Ch5, C8_Ch6, C8_Ch7, C8_Ch8, C18_Ch1, C18_Ch2, C18_Ch3, C18_Ch4, C18_Ch5, C18_Ch6, C18_Ch7, C18_Ch8, C24_Ch1, C24_Ch2, C24_Ch3, C24_Ch4, C24_Ch5, C24_Ch6, C24_Ch7, C24_Ch8, C32, C34, C42, C52_Ch1, C52_Ch2, C52_Ch3, C52_Ch4, C52_Ch5, C52_Ch6, C52_Ch7, C52_Ch8, C58, C69, C74, C75, C78, C79, C90, C95, C96, C99, C100, C102, C103, C105, C108, C118, C119, C124, C125, C135, C140, C141, C150, C173, C175, C177_Ch1, C177_Ch2, C177_Ch3, C177_Ch4, C177_Ch5, C177_Ch6, C177_Ch7, C177_Ch8, C179_Ch1, C179_Ch2, C179_Ch3, C179_Ch4, C179_Ch5, C179_Ch6, C179_Ch7, C179_Ch8, C195, C453</t>
  </si>
  <si>
    <t>C9_Ch1, C9_Ch2, C9_Ch3, C9_Ch4, C9_Ch5, C9_Ch6, C9_Ch7, C9_Ch8, C10_Ch1, C10_Ch2, C10_Ch3, C10_Ch4, C10_Ch5, C10_Ch6, C10_Ch7, C10_Ch8</t>
  </si>
  <si>
    <t>C12_Ch1, C12_Ch2, C12_Ch3, C12_Ch4, C12_Ch5, C12_Ch6, C12_Ch7, C12_Ch8, C13_Ch1, C13_Ch2, C13_Ch3, C13_Ch4, C13_Ch5, C13_Ch6, C13_Ch7, C13_Ch8</t>
  </si>
  <si>
    <t>C15_Ch1, C15_Ch2, C15_Ch3, C15_Ch4, C15_Ch5, C15_Ch6, C15_Ch7, C15_Ch8, C19_Ch1, C19_Ch2, C19_Ch3, C19_Ch4, C19_Ch5, C19_Ch6, C19_Ch7, C19_Ch8, C180_Ch1, C180_Ch2, C180_Ch3, C180_Ch4, C180_Ch5, C180_Ch6, C180_Ch7, C180_Ch8</t>
  </si>
  <si>
    <t>C26_Ch1, C26_Ch2, C26_Ch3, C26_Ch4, C26_Ch5, C26_Ch6, C26_Ch7, C26_Ch8, C27_Ch1, C27_Ch2, C27_Ch3, C27_Ch4, C27_Ch5, C27_Ch6, C27_Ch7, C27_Ch8</t>
  </si>
  <si>
    <t>C33_Ch1, C33_Ch2, C33_Ch3, C33_Ch4, C33_Ch5, C33_Ch6, C33_Ch7, C33_Ch8, C48_Ch1, C48_Ch2, C48_Ch3, C48_Ch4, C48_Ch5, C48_Ch6, C48_Ch7, C48_Ch8, C147_Ch1, C147_Ch2, C147_Ch3, C147_Ch4, C147_Ch5, C147_Ch6, C147_Ch7, C147_Ch8, C151_Ch1, C151_Ch2, C151_Ch3, C151_Ch4, C151_Ch5, C151_Ch6, C151_Ch7, C151_Ch8</t>
  </si>
  <si>
    <t>C35_Ch1, C35_Ch2, C35_Ch3, C35_Ch4, C35_Ch5, C35_Ch6, C35_Ch7, C35_Ch8, C50_Ch1, C50_Ch2, C50_Ch3, C50_Ch4, C50_Ch5, C50_Ch6, C50_Ch7, C50_Ch8, C178_Ch1, C178_Ch2, C178_Ch3, C178_Ch4, C178_Ch5, C178_Ch6, C178_Ch7, C178_Ch8</t>
  </si>
  <si>
    <t>C38_Ch1, C38_Ch2, C38_Ch3, C38_Ch4, C38_Ch5, C38_Ch6, C38_Ch7, C38_Ch8, C39_Ch1, C39_Ch2, C39_Ch3, C39_Ch4, C39_Ch5, C39_Ch6, C39_Ch7, C39_Ch8, C49_Ch1, C49_Ch2, C49_Ch3, C49_Ch4, C49_Ch5, C49_Ch6, C49_Ch7, C49_Ch8, C170_Ch1, C170_Ch2, C170_Ch3, C170_Ch4, C170_Ch5, C170_Ch6, C170_Ch7, C170_Ch8</t>
  </si>
  <si>
    <t>C41, C47, C449, C459</t>
  </si>
  <si>
    <t>C46, C461</t>
  </si>
  <si>
    <t>C51, C60, C61, C63, C65-C68, C71, C81, C82, C84, C86-C89, C92, C130, C132, C133, C187, C190, C192, C193</t>
  </si>
  <si>
    <t>C57, C59</t>
  </si>
  <si>
    <t>C72, C93</t>
  </si>
  <si>
    <t>C104, C106, C107</t>
  </si>
  <si>
    <t>C109</t>
  </si>
  <si>
    <t>C110</t>
  </si>
  <si>
    <t>C111, C121</t>
  </si>
  <si>
    <t>C112, C116</t>
  </si>
  <si>
    <t>C113</t>
  </si>
  <si>
    <t>C114</t>
  </si>
  <si>
    <t>C115</t>
  </si>
  <si>
    <t>C117</t>
  </si>
  <si>
    <t>C120</t>
  </si>
  <si>
    <t>C126, C169, C184_Ch1, C184_Ch2, C184_Ch3, C184_Ch4, C184_Ch5, C184_Ch6, C184_Ch7, C184_Ch8</t>
  </si>
  <si>
    <t>C137</t>
  </si>
  <si>
    <t>C139, C163</t>
  </si>
  <si>
    <t>C152-C154</t>
  </si>
  <si>
    <t>C155</t>
  </si>
  <si>
    <t>C156</t>
  </si>
  <si>
    <t>C157, C158</t>
  </si>
  <si>
    <t>C159</t>
  </si>
  <si>
    <t>C160-C162</t>
  </si>
  <si>
    <t>C164</t>
  </si>
  <si>
    <t>C165</t>
  </si>
  <si>
    <t>C168_Ch1, C168_Ch2, C168_Ch3, C168_Ch4, C168_Ch5, C168_Ch6, C168_Ch7, C168_Ch8</t>
  </si>
  <si>
    <t>CAN</t>
  </si>
  <si>
    <t>D1_Ch1, D1_Ch2, D1_Ch3, D1_Ch4, D1_Ch5, D1_Ch6, D1_Ch7, D1_Ch8, D3_Ch1, D3_Ch2, D3_Ch3, D3_Ch4, D3_Ch5, D3_Ch6, D3_Ch7, D3_Ch8, D4_Ch1, D4_Ch2, D4_Ch3, D4_Ch4, D4_Ch5, D4_Ch6, D4_Ch7, D4_Ch8, D7, D13, D34_Ch1, D34_Ch2, D34_Ch3, D34_Ch4, D34_Ch5, D34_Ch6, D34_Ch7, D34_Ch8, D35_Ch1, D35_Ch2, D35_Ch3, D35_Ch4, D35_Ch5, D35_Ch6, D35_Ch7, D35_Ch8</t>
  </si>
  <si>
    <t>D2_Ch1, D2_Ch2, D2_Ch3, D2_Ch4, D2_Ch5, D2_Ch6, D2_Ch7, D2_Ch8</t>
  </si>
  <si>
    <t>D5, D6</t>
  </si>
  <si>
    <t>D8</t>
  </si>
  <si>
    <t>D9</t>
  </si>
  <si>
    <t>D10</t>
  </si>
  <si>
    <t>D11, D14, D15, D17, D18, D33, D36_Ch1, D36_Ch2, D36_Ch3, D36_Ch4, D36_Ch5, D36_Ch6, D36_Ch7, D36_Ch8</t>
  </si>
  <si>
    <t>F1_Ch1, F1_Ch2, F1_Ch3, F1_Ch4, F1_Ch5, F1_Ch6, F1_Ch7, F1_Ch8</t>
  </si>
  <si>
    <t>I2C</t>
  </si>
  <si>
    <t>J1_Ch1, J1_Ch2, J1_Ch3, J1_Ch4, J1_Ch5, J1_Ch6, J1_Ch7, J1_Ch8, J3_Ch1, J3_Ch2, J3_Ch3, J3_Ch4, J3_Ch5, J3_Ch6, J3_Ch7, J3_Ch8</t>
  </si>
  <si>
    <t>J2_Ch1, J2_Ch2, J2_Ch3, J2_Ch4, J2_Ch5, J2_Ch6, J2_Ch7, J2_Ch8, RT1_Ch1, RT1_Ch2, RT1_Ch3, RT1_Ch4, RT1_Ch5, RT1_Ch6, RT1_Ch7, RT1_Ch8</t>
  </si>
  <si>
    <t>J4</t>
  </si>
  <si>
    <t>J5</t>
  </si>
  <si>
    <t>L1_Ch1, L1_Ch2, L1_Ch3, L1_Ch4, L1_Ch5, L1_Ch6, L1_Ch7, L1_Ch8</t>
  </si>
  <si>
    <t>L2_Ch1, L2_Ch2, L2_Ch3, L2_Ch4, L2_Ch5, L2_Ch6, L2_Ch7, L2_Ch8</t>
  </si>
  <si>
    <t>L3</t>
  </si>
  <si>
    <t>L4</t>
  </si>
  <si>
    <t>L5</t>
  </si>
  <si>
    <t>L6</t>
  </si>
  <si>
    <t>LED</t>
  </si>
  <si>
    <t>Q1_Ch1, Q1_Ch2, Q1_Ch3, Q1_Ch4, Q1_Ch5, Q1_Ch6, Q1_Ch7, Q1_Ch8, Q7_Ch1, Q7_Ch2, Q7_Ch3, Q7_Ch4, Q7_Ch5, Q7_Ch6, Q7_Ch7, Q7_Ch8</t>
  </si>
  <si>
    <t>Q2, Q3, Q8_Ch1, Q8_Ch2, Q8_Ch3, Q8_Ch4, Q8_Ch5, Q8_Ch6, Q8_Ch7, Q8_Ch8</t>
  </si>
  <si>
    <t>Q4</t>
  </si>
  <si>
    <t>Q5, Q6</t>
  </si>
  <si>
    <t>R1_Ch1, R1_Ch2, R1_Ch3, R1_Ch4, R1_Ch5, R1_Ch6, R1_Ch7, R1_Ch8, R5_Ch1, R5_Ch2, R5_Ch3, R5_Ch4, R5_Ch5, R5_Ch6, R5_Ch7, R5_Ch8, R18_Ch1, R18_Ch2, R18_Ch3, R18_Ch4, R18_Ch5, R18_Ch6, R18_Ch7, R18_Ch8, R24_Ch1, R24_Ch2, R24_Ch3, R24_Ch4, R24_Ch5, R24_Ch6, R24_Ch7, R24_Ch8, R44_Ch1, R44_Ch2, R44_Ch3, R44_Ch4, R44_Ch5, R44_Ch6, R44_Ch7, R44_Ch8, R45_Ch1, R45_Ch2, R45_Ch3, R45_Ch4, R45_Ch5, R45_Ch6, R45_Ch7, R45_Ch8, R46_Ch1, R46_Ch2, R46_Ch3, R46_Ch4, R46_Ch5, R46_Ch6, R46_Ch7, R46_Ch8, R82, R88, R89, R161_Ch1, R161_Ch2, R161_Ch3, R161_Ch4, R161_Ch5, R161_Ch6, R161_Ch7, R161_Ch8, R190, R191, R194, R195</t>
  </si>
  <si>
    <t>R2_Ch1, R2_Ch2, R2_Ch3, R2_Ch4, R2_Ch5, R2_Ch6, R2_Ch7, R2_Ch8, R3_Ch1, R3_Ch2, R3_Ch3, R3_Ch4, R3_Ch5, R3_Ch6, R3_Ch7, R3_Ch8, R8_Ch1, R8_Ch2, R8_Ch3, R8_Ch4, R8_Ch5, R8_Ch6, R8_Ch7, R8_Ch8</t>
  </si>
  <si>
    <t>R6_Ch1, R6_Ch2, R6_Ch3, R6_Ch4, R6_Ch5, R6_Ch6, R6_Ch7, R6_Ch8</t>
  </si>
  <si>
    <t>R7, R157</t>
  </si>
  <si>
    <t>R7_Ch1, R7_Ch2, R7_Ch3, R7_Ch4, R7_Ch5, R7_Ch6, R7_Ch7, R7_Ch8, R10_Ch1, R10_Ch2, R10_Ch3, R10_Ch4, R10_Ch5, R10_Ch6, R10_Ch7, R10_Ch8, R12_Ch1, R12_Ch2, R12_Ch3, R12_Ch4, R12_Ch5, R12_Ch6, R12_Ch7, R12_Ch8, R13_Ch1, R13_Ch2, R13_Ch3, R13_Ch4, R13_Ch5, R13_Ch6, R13_Ch7, R13_Ch8, R14_Ch1, R14_Ch2, R14_Ch3, R14_Ch4, R14_Ch5, R14_Ch6, R14_Ch7, R14_Ch8, R17_Ch1, R17_Ch2, R17_Ch3, R17_Ch4, R17_Ch5, R17_Ch6, R17_Ch7, R17_Ch8, R20_Ch1, R20_Ch2, R20_Ch3, R20_Ch4, R20_Ch5, R20_Ch6, R20_Ch7, R20_Ch8, R31_Ch1, R31_Ch2, R31_Ch3, R31_Ch4, R31_Ch5, R31_Ch6, R31_Ch7, R31_Ch8, R34_Ch1, R34_Ch2, R34_Ch3, R34_Ch4, R34_Ch5, R34_Ch6, R34_Ch7, R34_Ch8, R36_Ch1, R36_Ch2, R36_Ch3, R36_Ch4, R36_Ch5, R36_Ch6, R36_Ch7, R36_Ch8, R39_Ch1, R39_Ch2, R39_Ch3, R39_Ch4, R39_Ch5, R39_Ch6, R39_Ch7, R39_Ch8, R40_Ch1, R40_Ch2, R40_Ch3, R40_Ch4, R40_Ch5, R40_Ch6, R40_Ch7, R40_Ch8, R43, R47, R49, R51-R55, R57, R60, R68_Ch1, R68_Ch2, R68_Ch3, R68_Ch4, R68_Ch5, R68_Ch6, R68_Ch7, R68_Ch8, R73_Ch1, R73_Ch2, R73_Ch3, R73_Ch4, R73_Ch5, R73_Ch6, R73_Ch7, R73_Ch8, R74_Ch1, R74_Ch2, R74_Ch3, R74_Ch4, R74_Ch5, R74_Ch6, R74_Ch7, R74_Ch8, R79, R86, R90-R96, R99-R107, R110-R127, R130-R138, R141-R151, R159, R160, R162, R164-R166, R168-R175, R178, R184, R185_Ch1, R185_Ch2, R185_Ch3, R185_Ch4, R185_Ch5, R185_Ch6, R185_Ch7, R185_Ch8, R186, R187, R192, R193, R204, R220, R222, R245, R247, R249-R257, R261-R276, R278, R281, R283, R289, R290_Ch1, R290_Ch2, R290_Ch3, R290_Ch4, R290_Ch5, R290_Ch6, R290_Ch7, R290_Ch8, R293-R297, R300, R310, R311, R315, R457</t>
  </si>
  <si>
    <t>R9_Ch1, R9_Ch2, R9_Ch3, R9_Ch4, R9_Ch5, R9_Ch6, R9_Ch7, R9_Ch8</t>
  </si>
  <si>
    <t>R11_Ch1, R11_Ch2, R11_Ch3, R11_Ch4, R11_Ch5, R11_Ch6, R11_Ch7, R11_Ch8, R21_Ch1, R21_Ch2, R21_Ch3, R21_Ch4, R21_Ch5, R21_Ch6, R21_Ch7, R21_Ch8, R62_Ch1, R62_Ch2, R62_Ch3, R62_Ch4, R62_Ch5, R62_Ch6, R62_Ch7, R62_Ch8</t>
  </si>
  <si>
    <t>R15_Ch1, R15_Ch2, R15_Ch3, R15_Ch4, R15_Ch5, R15_Ch6, R15_Ch7, R15_Ch8, R87</t>
  </si>
  <si>
    <t>R16_Ch1, R16_Ch2, R16_Ch3, R16_Ch4, R16_Ch5, R16_Ch6, R16_Ch7, R16_Ch8, R63_Ch1, R63_Ch2, R63_Ch3, R63_Ch4, R63_Ch5, R63_Ch6, R63_Ch7, R63_Ch8, R77_Ch1, R77_Ch2, R77_Ch3, R77_Ch4, R77_Ch5, R77_Ch6, R77_Ch7, R77_Ch8, R208, R291_Ch1, R291_Ch2, R291_Ch3, R291_Ch4, R291_Ch5, R291_Ch6, R291_Ch7, R291_Ch8</t>
  </si>
  <si>
    <t>R19_Ch1, R19_Ch2, R19_Ch3, R19_Ch4, R19_Ch5, R19_Ch6, R19_Ch7, R19_Ch8, R25_Ch1, R25_Ch2, R25_Ch3, R25_Ch4, R25_Ch5, R25_Ch6, R25_Ch7, R25_Ch8, R75_Ch1, R75_Ch2, R75_Ch3, R75_Ch4, R75_Ch5, R75_Ch6, R75_Ch7, R75_Ch8</t>
  </si>
  <si>
    <t>R23, R27, R56, R219_Ch1, R219_Ch2, R219_Ch3, R219_Ch4, R219_Ch5, R219_Ch6, R219_Ch7, R219_Ch8, R239, R277, R279, R280, R282, R284-R286, R288, R292, R298, R304, R305, R312</t>
  </si>
  <si>
    <t>R28_Ch1, R28_Ch2, R28_Ch3, R28_Ch4, R28_Ch5, R28_Ch6, R28_Ch7, R28_Ch8, R29_Ch1, R29_Ch2, R29_Ch3, R29_Ch4, R29_Ch5, R29_Ch6, R29_Ch7, R29_Ch8, R155, R218, R485, R491</t>
  </si>
  <si>
    <t>R30_Ch1, R30_Ch2, R30_Ch3, R30_Ch4, R30_Ch5, R30_Ch6, R30_Ch7, R30_Ch8</t>
  </si>
  <si>
    <t>R32_Ch1, R32_Ch2, R32_Ch3, R32_Ch4, R32_Ch5, R32_Ch6, R32_Ch7, R32_Ch8, R67_Ch1, R67_Ch2, R67_Ch3, R67_Ch4, R67_Ch5, R67_Ch6, R67_Ch7, R67_Ch8, R302_Ch1, R302_Ch2, R302_Ch3, R302_Ch4, R302_Ch5, R302_Ch6, R302_Ch7, R302_Ch8</t>
  </si>
  <si>
    <t>R33_Ch1, R33_Ch2, R33_Ch3, R33_Ch4, R33_Ch5, R33_Ch6, R33_Ch7, R33_Ch8, R38_Ch1, R38_Ch2, R38_Ch3, R38_Ch4, R38_Ch5, R38_Ch6, R38_Ch7, R38_Ch8, R61_Ch1, R61_Ch2, R61_Ch3, R61_Ch4, R61_Ch5, R61_Ch6, R61_Ch7, R61_Ch8, R71_Ch1, R71_Ch2, R71_Ch3, R71_Ch4, R71_Ch5, R71_Ch6, R71_Ch7, R71_Ch8</t>
  </si>
  <si>
    <t>R35_Ch1, R35_Ch2, R35_Ch3, R35_Ch4, R35_Ch5, R35_Ch6, R35_Ch7, R35_Ch8, R65_Ch1, R65_Ch2, R65_Ch3, R65_Ch4, R65_Ch5, R65_Ch6, R65_Ch7, R65_Ch8, R69_Ch1, R69_Ch2, R69_Ch3, R69_Ch4, R69_Ch5, R69_Ch6, R69_Ch7, R69_Ch8</t>
  </si>
  <si>
    <t>R37_Ch1, R37_Ch2, R37_Ch3, R37_Ch4, R37_Ch5, R37_Ch6, R37_Ch7, R37_Ch8, R66_Ch1, R66_Ch2, R66_Ch3, R66_Ch4, R66_Ch5, R66_Ch6, R66_Ch7, R66_Ch8, R287_Ch1, R287_Ch2, R287_Ch3, R287_Ch4, R287_Ch5, R287_Ch6, R287_Ch7, R287_Ch8</t>
  </si>
  <si>
    <t>R41, R486</t>
  </si>
  <si>
    <t>R42, R108, R109, R139, R140, R167, R177, R181, R207, R306, R317, R318</t>
  </si>
  <si>
    <t>R59, R76_Ch1, R76_Ch2, R76_Ch3, R76_Ch4, R76_Ch5, R76_Ch6, R76_Ch7, R76_Ch8, R179, R180, R182, R183, R209, R316</t>
  </si>
  <si>
    <t>R64_Ch1, R64_Ch2, R64_Ch3, R64_Ch4, R64_Ch5, R64_Ch6, R64_Ch7, R64_Ch8, R70_Ch1, R70_Ch2, R70_Ch3, R70_Ch4, R70_Ch5, R70_Ch6, R70_Ch7, R70_Ch8</t>
  </si>
  <si>
    <t>R72_Ch1, R72_Ch2, R72_Ch3, R72_Ch4, R72_Ch5, R72_Ch6, R72_Ch7, R72_Ch8</t>
  </si>
  <si>
    <t>R78, R489</t>
  </si>
  <si>
    <t>R80</t>
  </si>
  <si>
    <t>R81</t>
  </si>
  <si>
    <t>R83</t>
  </si>
  <si>
    <t>R84</t>
  </si>
  <si>
    <t>R85</t>
  </si>
  <si>
    <t>R152, R153</t>
  </si>
  <si>
    <t>R154, R488</t>
  </si>
  <si>
    <t>R156, R492</t>
  </si>
  <si>
    <t>R158, R494</t>
  </si>
  <si>
    <t>R163, R176, R201, R205</t>
  </si>
  <si>
    <t>R196</t>
  </si>
  <si>
    <t>R197</t>
  </si>
  <si>
    <t>R198, R200</t>
  </si>
  <si>
    <t>R199</t>
  </si>
  <si>
    <t>R202</t>
  </si>
  <si>
    <t>R206</t>
  </si>
  <si>
    <t>R210</t>
  </si>
  <si>
    <t>R211</t>
  </si>
  <si>
    <t>R212</t>
  </si>
  <si>
    <t>R213</t>
  </si>
  <si>
    <t>R214</t>
  </si>
  <si>
    <t>R215</t>
  </si>
  <si>
    <t>R216_Ch1, R216_Ch2, R216_Ch3, R216_Ch4, R216_Ch5, R216_Ch6, R216_Ch7, R216_Ch8</t>
  </si>
  <si>
    <t>R217_Ch1, R217_Ch2, R217_Ch3, R217_Ch4, R217_Ch5, R217_Ch6, R217_Ch7, R217_Ch8</t>
  </si>
  <si>
    <t>R221_Ch1, R221_Ch2, R221_Ch3, R221_Ch4, R221_Ch5, R221_Ch6, R221_Ch7, R221_Ch8</t>
  </si>
  <si>
    <t>R223-R238, R240-R242, R244, R258, R259</t>
  </si>
  <si>
    <t>R243</t>
  </si>
  <si>
    <t>R260, R303</t>
  </si>
  <si>
    <t>R299, R301</t>
  </si>
  <si>
    <t>S1, S2, S6</t>
  </si>
  <si>
    <t>S3</t>
  </si>
  <si>
    <t>S4, S5</t>
  </si>
  <si>
    <t>T1, T2</t>
  </si>
  <si>
    <t>TP1_Ch1, TP1_Ch2, TP1_Ch3, TP1_Ch4, TP1_Ch5, TP1_Ch6, TP1_Ch7, TP1_Ch8, TP3_Ch1, TP3_Ch2, TP3_Ch3, TP3_Ch4, TP3_Ch5, TP3_Ch6, TP3_Ch7, TP3_Ch8, TP7_Ch1, TP7_Ch2, TP7_Ch3, TP7_Ch4, TP7_Ch5, TP7_Ch6, TP7_Ch7, TP7_Ch8, TP8_Ch1, TP8_Ch2, TP8_Ch3, TP8_Ch4, TP8_Ch5, TP8_Ch6, TP8_Ch7, TP8_Ch8, TP9_Ch1, TP9_Ch2, TP9_Ch3, TP9_Ch4, TP9_Ch5, TP9_Ch6, TP9_Ch7, TP9_Ch8, TP10_Ch1, TP10_Ch2, TP10_Ch3, TP10_Ch4, TP10_Ch5, TP10_Ch6, TP10_Ch7, TP10_Ch8, TP12-TP23, TP42_Ch1, TP42_Ch2, TP42_Ch3, TP42_Ch4, TP42_Ch5, TP42_Ch6, TP42_Ch7, TP42_Ch8, TP43_Ch1, TP43_Ch2, TP43_Ch3, TP43_Ch4, TP43_Ch5, TP43_Ch6, TP43_Ch7, TP43_Ch8, TP44_Ch1, TP44_Ch2, TP44_Ch3, TP44_Ch4, TP44_Ch5, TP44_Ch6, TP44_Ch7, TP44_Ch8</t>
  </si>
  <si>
    <t>TP2_Ch1, TP2_Ch2, TP2_Ch3, TP2_Ch4, TP2_Ch5, TP2_Ch6, TP2_Ch7, TP2_Ch8, TP4_Ch1, TP4_Ch2, TP4_Ch3, TP4_Ch4, TP4_Ch5, TP4_Ch6, TP4_Ch7, TP4_Ch8, TP5_Ch1, TP5_Ch2, TP5_Ch3, TP5_Ch4, TP5_Ch5, TP5_Ch6, TP5_Ch7, TP5_Ch8, TP24-TP33, TP45, TP46</t>
  </si>
  <si>
    <t>TP6_Ch1, TP6_Ch2, TP6_Ch3, TP6_Ch4, TP6_Ch5, TP6_Ch6, TP6_Ch7, TP6_Ch8, TP34-TP41</t>
  </si>
  <si>
    <t>U1_Ch1, U1_Ch2, U1_Ch3, U1_Ch4, U1_Ch5, U1_Ch6, U1_Ch7, U1_Ch8</t>
  </si>
  <si>
    <t>U2_Ch1, U2_Ch2, U2_Ch3, U2_Ch4, U2_Ch5, U2_Ch6, U2_Ch7, U2_Ch8, U5_Ch1, U5_Ch2, U5_Ch3, U5_Ch4, U5_Ch5, U5_Ch6, U5_Ch7, U5_Ch8, U6_Ch1, U6_Ch2, U6_Ch3, U6_Ch4, U6_Ch5, U6_Ch6, U6_Ch7, U6_Ch8</t>
  </si>
  <si>
    <t>U3_Ch1, U3_Ch2, U3_Ch3, U3_Ch4, U3_Ch5, U3_Ch6, U3_Ch7, U3_Ch8, U36_Ch1, U36_Ch2, U36_Ch3, U36_Ch4, U36_Ch5, U36_Ch6, U36_Ch7, U36_Ch8</t>
  </si>
  <si>
    <t>U4_Ch1, U4_Ch2, U4_Ch3, U4_Ch4, U4_Ch5, U4_Ch6, U4_Ch7, U4_Ch8</t>
  </si>
  <si>
    <t>U7, U9</t>
  </si>
  <si>
    <t>U8, U13</t>
  </si>
  <si>
    <t>U10_Ch1, U10_Ch2, U10_Ch3, U10_Ch4, U10_Ch5, U10_Ch6, U10_Ch7, U10_Ch8, U14</t>
  </si>
  <si>
    <t>U11</t>
  </si>
  <si>
    <t>U12, U16</t>
  </si>
  <si>
    <t>U15, U19</t>
  </si>
  <si>
    <t>U17</t>
  </si>
  <si>
    <t>U20</t>
  </si>
  <si>
    <t>U21</t>
  </si>
  <si>
    <t>U22, U31</t>
  </si>
  <si>
    <t>U23</t>
  </si>
  <si>
    <t>U25</t>
  </si>
  <si>
    <t>U26, U27</t>
  </si>
  <si>
    <t>U32, U414</t>
  </si>
  <si>
    <t>U33, U41</t>
  </si>
  <si>
    <t>U34</t>
  </si>
  <si>
    <t>U35</t>
  </si>
  <si>
    <t>U37_Ch1, U37_Ch2, U37_Ch3, U37_Ch4, U37_Ch5, U37_Ch6, U37_Ch7, U37_Ch8</t>
  </si>
  <si>
    <t>U40_Ch1, U40_Ch2, U40_Ch3, U40_Ch4, U40_Ch5, U40_Ch6, U40_Ch7, U40_Ch8</t>
  </si>
  <si>
    <t>CAP, CERM, 0.1 µF, 25 V, +/- 5%, X7R, 0603</t>
  </si>
  <si>
    <t>330µF 35V Aluminum Polymer Capacitor Radial, Can - SMD 18mOhm 1000 Hrs @ 125°C</t>
  </si>
  <si>
    <t>CAP, CERM, 22 µF, 25 V, +/- 10%, X7R, 1210</t>
  </si>
  <si>
    <t>CAP, CERM, 0.1 uF, 25 V, +/- 5%, X7R, 0603</t>
  </si>
  <si>
    <t>CAP, CERM, 1 uF, 25 V, +/- 10%, X7R, 0603</t>
  </si>
  <si>
    <t>560µF 20V Aluminum Polymer Capacitor Radial, Can - SMD 12mOhm 1000 Hrs @ 125°C</t>
  </si>
  <si>
    <t>CAP, CERM, 47 µF, 10 V, +/- 20%, X7R, 1210</t>
  </si>
  <si>
    <t>CAP, CERM, 100 pF, 50 V, +/- 5%, C0G/NP0, 0603</t>
  </si>
  <si>
    <t>CAP, CERM, 1000 pF, 25 V,+/- 10%, X7R, 0402</t>
  </si>
  <si>
    <t>CAP, CERM, 1200 pF, 50 V,+/- 10%, X7R, 0402</t>
  </si>
  <si>
    <t>CAP, CERM, 7500 pF, 50 V,+/- 5%, C0G/NP0, 0805</t>
  </si>
  <si>
    <t>CAP, CERM, 1000 pF, 50 V, +/- 5%, C0G/NP0, 0603</t>
  </si>
  <si>
    <t>CAP, CERM, 10 µF, 10 V, +/- 10%, X7T, 0603</t>
  </si>
  <si>
    <t>CAP, CERM, 10 pF, 50 V,+/- 5%, C0G/NP0, AEC-Q200 Grade 1, 0402</t>
  </si>
  <si>
    <t>CAP, CERM, 0.01 µF, 50 V, +/- 5%, C0G/NP0, 0603</t>
  </si>
  <si>
    <t>CAP, CERM, 10 pF, 50 V, +/- 5%, C0G/NP0, 0603</t>
  </si>
  <si>
    <t>CAP, CERM, 10 µF, 16 V, +/- 20%, X7R, 0805</t>
  </si>
  <si>
    <t>CAP, AL, 22 µF, 100 V, +/- 20%, 0.55 ohm, SMD</t>
  </si>
  <si>
    <t>CAP, CERM, 10 µF, 100 V, +/- 20%, X7S,</t>
  </si>
  <si>
    <t>CAP, CERM, 0.1 µF, 100 V, +/- 10%, X7R, 0805</t>
  </si>
  <si>
    <t>CAP, CERM, 0.1 µF, 100 V, +/- 10%, X7R, 0603</t>
  </si>
  <si>
    <t>CAP, Aluminum Polymer, 180 µF, 16 V, +/- 20%, 0.016 ohm, HC0 SMD</t>
  </si>
  <si>
    <t>CAP, CERM, 2.2 µF, 16 V, +/- 10%, X7R, 0805</t>
  </si>
  <si>
    <t>CAP, CERM, 1500 pF, 100 V, +/- 5%, C0G/NP0, 0603</t>
  </si>
  <si>
    <t>CAP, CERM, 330 pF, 100 V, +/- 5%, C0G/NP0, 0603</t>
  </si>
  <si>
    <t>CAP, CERM, 0.056 µF, 50 V, +/- 10%, X7R, 0603</t>
  </si>
  <si>
    <t>CAP, CERM, 0.01 µF, 25 V,+/- 5%, C0G/NP0, AEC-Q200 Grade 1, 0603</t>
  </si>
  <si>
    <t>CAP, CERM, 10 uF, 50 V, +/- 20%, X7R, 1210</t>
  </si>
  <si>
    <t>CAP, CERM, 10 µF, 25 V,+/- 20%, X5R, 0603</t>
  </si>
  <si>
    <t>CAP, CERM, 22 µF, 16 V, +/- 20%, X7R, 1206_190</t>
  </si>
  <si>
    <t>CAP, CERM, 2.2 µF, 16 V, +/- 10%, X7R, 0603</t>
  </si>
  <si>
    <t>CAP, TA, 47 µF, 16 V, +/- 20%, 0.6 ohm, SMD</t>
  </si>
  <si>
    <t>CAP, CERM, 4.7 µF, 25 V,+/- 10%, X5R, 1206</t>
  </si>
  <si>
    <t>CAP, CERM, 1 µF, 16 V,+/- 10%, X5R, 0402</t>
  </si>
  <si>
    <t>CAP, CERM, 22 µF, 10 V, +/- 20%, X7S, 0805</t>
  </si>
  <si>
    <t>CAP, CERM, 0.22 µF, 16 V,+/- 10%, X7R, 0402</t>
  </si>
  <si>
    <t>CAP, CERM, 0.01 µF, 100 V, +/- 10%, X7R, 0603</t>
  </si>
  <si>
    <t>Header, 5-Pin</t>
  </si>
  <si>
    <t>Diode, Schottky, 40V, 0.25A, SOD-523</t>
  </si>
  <si>
    <t>Diode FERD (Field Effect Rectifier Diode) 100V 20A Surface Mount DPAK</t>
  </si>
  <si>
    <t>Diode, Ultrafast, 100 V, 0.15 A, SOD-123</t>
  </si>
  <si>
    <t>Diode, TVS, Uni, 18 V, 29.2 Vc, SMA</t>
  </si>
  <si>
    <t>Diode, Schottky, 30 V, 5 A, SMC</t>
  </si>
  <si>
    <t>Diode, Schottky, 100 V, 5 A, SMC</t>
  </si>
  <si>
    <t>LED, Green, SMD</t>
  </si>
  <si>
    <t>Fuse, 15 A, SMD</t>
  </si>
  <si>
    <t>Header, 3-Pin</t>
  </si>
  <si>
    <t>Terminal Connector Rectangular Lug, Grounding 10-14 AWG 1/8 Stud</t>
  </si>
  <si>
    <t>Header (Shrouded), 2.5mm, 2x1, Tin, TH</t>
  </si>
  <si>
    <t>Header, 2.54mm, 3x1, Tin, TH</t>
  </si>
  <si>
    <t>0.8MM HIGH SPEED ASSEMBLY.</t>
  </si>
  <si>
    <t>Inductor, Shielded Drum Core, Powdered Iron, 1 uH, 5 A, 0.022 ohm, SMD</t>
  </si>
  <si>
    <t>Inductor, Shielded, Mn-Zn, 47 µH, 13 A, 0.00968 ohm, SMD</t>
  </si>
  <si>
    <t>Inductor, Shielded Drum Core, Ferrite, 47 µH, 2.9 A, 0.07 ohm, SMD</t>
  </si>
  <si>
    <t>Ferrite Bead, 1000 ohm @ 100 MHz, 1.5 A, 1806</t>
  </si>
  <si>
    <t>Inductor, Wirewound, 4.7 uH, 0.95 A, 0.38 ohm, SMD</t>
  </si>
  <si>
    <t>Inductor, Shielded, Composite, 4.7 µH, 2.7 A, 0.05 ohm, SMD</t>
  </si>
  <si>
    <t>Header, 4-Pin</t>
  </si>
  <si>
    <t>MOSFET, N-CH, 40 V, 15 A, DQJ0008A (VSONP-8)</t>
  </si>
  <si>
    <t>MOSFET, N-CH, 25 V, 100 A, DNK0008A (VSON-CLIP-8)</t>
  </si>
  <si>
    <t>Transistor, NPN, 80 V, 0.5 A, SOT-23</t>
  </si>
  <si>
    <t>MOSFET, N-CH, 100 V, 21 A, PowerPAK SO-8</t>
  </si>
  <si>
    <t>RES, 10.0 k, 1%, 0.1 W, 0603</t>
  </si>
  <si>
    <t>RES, 0, 5%, 0.1 W, 0603</t>
  </si>
  <si>
    <t>Current Sense Resistors - SMD 0.005ohms 0.1% 3w</t>
  </si>
  <si>
    <t>RES, 0.22, 1%, 0.1 W, 0603</t>
  </si>
  <si>
    <t>RES, 0, 5%, 0.063 W, 0402</t>
  </si>
  <si>
    <t>RES, 10.0, 1%, 0.25 W, 1206</t>
  </si>
  <si>
    <t>RES, 2.00, 1%, 0.1 W, 0603</t>
  </si>
  <si>
    <t>RES, 1.00 M, 1%, 0.1 W, 0603</t>
  </si>
  <si>
    <t>RES, 49.9 k, 1%, 0.1 W, 0603</t>
  </si>
  <si>
    <t>RES, 1.00, 1%, 0.1 W, 0603</t>
  </si>
  <si>
    <t>RES, 50, 0.1%, 0.05 W, 0402</t>
  </si>
  <si>
    <t>RES, 1.00 k, 0.1%, 0.1 W, 0603</t>
  </si>
  <si>
    <t>RES, 2.18 k, 0.1%, 0.1 W, 0603</t>
  </si>
  <si>
    <t>RES, 2.7 k, 5%, 0.063 W, 0402</t>
  </si>
  <si>
    <t>RES, 5.1 k, 5%, 0.063 W, 0402</t>
  </si>
  <si>
    <t>RES, 7.50 k, 1%, 0.063 W, 0402</t>
  </si>
  <si>
    <t>RES, 11.0 k, 1%, 0.063 W, 0402</t>
  </si>
  <si>
    <t>RES, 2.49 k, 0.1%, 0.1 W, 0603</t>
  </si>
  <si>
    <t>RES, 100 k, 1%, 0.1 W, 0603</t>
  </si>
  <si>
    <t>RES, 4.99 k, 1%, 0.1 W, 0603</t>
  </si>
  <si>
    <t>RES, 100 k, 0.1%, 0.1 W, 0603</t>
  </si>
  <si>
    <t>RES, 32.0 k, 0.1%, 0.1 W, 0603</t>
  </si>
  <si>
    <t>RES, 2.0, 5%, 0.1 W, 0603</t>
  </si>
  <si>
    <t>RES, 2.00 k, 1%, 0.1 W, 0603</t>
  </si>
  <si>
    <t>RES, 330 k, 1%, 0.1 W, 0603</t>
  </si>
  <si>
    <t>RES, 20.5 k, 1%, 0.1 W, 0603</t>
  </si>
  <si>
    <t>RES, 54.9 k, 1%, 0.1 W, 0603</t>
  </si>
  <si>
    <t>RES, 62.0 k, 1%, 0.1 W, 0603</t>
  </si>
  <si>
    <t>RES, 0, 1%, 0.5 W, 1206</t>
  </si>
  <si>
    <t>RES, 4.99 k, 0.1%, 0.1 W, 0603</t>
  </si>
  <si>
    <t>RES, 499, 0.1%, 0.1 W, 0603</t>
  </si>
  <si>
    <t>RES, 30.0 k, 0.1%, 0.1 W, 0603</t>
  </si>
  <si>
    <t>RES, 49.9, 1%, 0.063 W, 0402</t>
  </si>
  <si>
    <t>RES, 130 k, 1%, 0.063 W, 0402</t>
  </si>
  <si>
    <t>RES, 100 k, 0.5%, 0.063 W, 0402</t>
  </si>
  <si>
    <t>RES, 24 k, 5%, 0.063 W, 0402</t>
  </si>
  <si>
    <t>RES, 20.0 k, 1%, 0.1 W, 0603</t>
  </si>
  <si>
    <t>RES, 18.2 k, 1%, 0.1 W, 0603</t>
  </si>
  <si>
    <t>RES, 0.068, 1%, 1 W, 0612</t>
  </si>
  <si>
    <t>RES, 24.0 k, 1%, 0.1 W, 0603</t>
  </si>
  <si>
    <t>RES, 7.32 k, 1%, 0.1 W, 0603</t>
  </si>
  <si>
    <t>RES, 52.3 k, 1%, 0.1 W, 0603</t>
  </si>
  <si>
    <t>RES, 10.0, 1%, 0.1 W, 0603</t>
  </si>
  <si>
    <t>RES SMD 3k OHM 0.1% 1/10W 0603</t>
  </si>
  <si>
    <t>RES, 10.0 k, 1%, 0.063 W, 0402</t>
  </si>
  <si>
    <t>RES, 13 k, 0.1%, 0.1 W, 0603</t>
  </si>
  <si>
    <t>RES, 80.6 k, 0.1%, 0.1 W, 0603</t>
  </si>
  <si>
    <t>Switch, Tactile, SPST-NO, 0.05A, 12V, SMT</t>
  </si>
  <si>
    <t>SWITCH SLIDE SPST 4A PCB, TH</t>
  </si>
  <si>
    <t>Switch, SPST, 8 Pos, 25mA, 24VDC, SMD</t>
  </si>
  <si>
    <t>Terminal 50A Lug</t>
  </si>
  <si>
    <t>Test Point, Miniature, White, TH</t>
  </si>
  <si>
    <t>Test Point, Miniature, Red, TH</t>
  </si>
  <si>
    <t>Test Point, Miniature, Black, TH</t>
  </si>
  <si>
    <t>High Voltage 1A Peak Half Bridge Gate Driver, 8-pin Narrow SOIC, Pb-Free</t>
  </si>
  <si>
    <t>36V, Low Power, RRO, General Purpose Operational Amplifier, D0008A (SOIC-8)</t>
  </si>
  <si>
    <t>Noise Low-Power Precision Instrumentation Amplifier 35uV Offset 8nV/√Hz 8-Pin SOIC T/R</t>
  </si>
  <si>
    <t>Dual, Micropower, Push-Pull Outputs, LinCMOS(TM) Voltage Comparator</t>
  </si>
  <si>
    <t>4-Channel Single ADC Delta-Sigma 1ksps 16-bit Serial 16-Pin TSSOP T/R</t>
  </si>
  <si>
    <t>Dual Schmitt-Trigger Buffer, DBV0006A, SMALL T&amp;R</t>
  </si>
  <si>
    <t>36V, Low-Power, RRO, General-Purpose Operational Amplifier, DBV0005A (SOT-23-5)</t>
  </si>
  <si>
    <t>High-Side Protection Controller with Low Quiescent Current, 10-pin MSOP, Pb-Free</t>
  </si>
  <si>
    <t>8-Channel, 24-Bit, Simultaneously-Sampling, Delta-Sigma ADC, PBS0032A (TQFP-32)</t>
  </si>
  <si>
    <t>8ppm/°C Drift, Low-Power, Dual-Output Vref and Vref/2 Voltage Reference 5-SOT-23-THIN -40 to 125</t>
  </si>
  <si>
    <t>CC3220MODASF12MONR - IC RF TxRx + MCU WiFi 802.11b/g/n 2.4GHz 63-SMD Module, RoHS compliant</t>
  </si>
  <si>
    <t>250-mA Ultra-Low-Noise, Low-IQ LDO, DBV0005A (SOT-23-5)</t>
  </si>
  <si>
    <t>Synchronous Inverting Buck Converter, DRR0012C</t>
  </si>
  <si>
    <t>500mA Low Dropout CMOS Linear Regulators Stable with Ceramic Output Capacitors, 5-pin SOT-223, Pb-Free, 1000 Reel</t>
  </si>
  <si>
    <t>Wide Voltage Range Buck-Boost Controller, 20-pin TSSOP-EP, Pb-Free</t>
  </si>
  <si>
    <t>Single Output Low Noise LDO, 400 mA, Fixed 3.3 V Output, 1.7 to 5.5 V Input, with Reverse Current Protection, 5-pin SOT-23 (DBV), -40 to 85 degC, Green (RoHS &amp; no Sb/Br)</t>
  </si>
  <si>
    <t>Priority Encoder 1 x 8:3 16-SOIC</t>
  </si>
  <si>
    <t>Low-Noise, 900 kHz, RRIO, Precision Operational Amplifier, Zerø-Drift Series, 2.2 to 5.5 V, -40 to 125 degC, 5-pin SOT23 (DBV0005A), Green (RoHS &amp; no Sb/Br)</t>
  </si>
  <si>
    <t>LOW POWER HIGH SPEED OP AMP</t>
  </si>
  <si>
    <t>IC FRAM 1M I2C 3.4MHZ 8SOIC</t>
  </si>
  <si>
    <t>3.3V CAN Transceiver with Sleep Mode, 6 mA, -40 to 125 degC, 8-pin SOIC (D), Green (RoHS &amp; no Sb/Br)</t>
  </si>
  <si>
    <t>Precision, 20 MHz, 0.9 pA Ib, RRIO, CMOS Operational Amplifier, 1.8 to 5.5 V, -40 to 125 degC, 5-pin SOT23 (DBV5), Green (RoHS &amp; no Sb/Br)</t>
  </si>
  <si>
    <t>No Description Available</t>
  </si>
  <si>
    <t>Digi-Key</t>
  </si>
  <si>
    <t>LCSC</t>
  </si>
  <si>
    <t>Arrow Electronics</t>
  </si>
  <si>
    <t>Newark</t>
  </si>
  <si>
    <t>Element14</t>
  </si>
  <si>
    <t>TI store</t>
  </si>
  <si>
    <t>Mouser</t>
  </si>
  <si>
    <t>399-1282-1-ND</t>
  </si>
  <si>
    <t>C178373</t>
  </si>
  <si>
    <t>C21397</t>
  </si>
  <si>
    <t>06033C104JAT2A</t>
  </si>
  <si>
    <t>1276-1184-1-ND</t>
  </si>
  <si>
    <t>20SVF560M</t>
  </si>
  <si>
    <t>C415541</t>
  </si>
  <si>
    <t>490-1427-1-ND</t>
  </si>
  <si>
    <t>732-7539-1-ND</t>
  </si>
  <si>
    <t>490-1304-1-ND</t>
  </si>
  <si>
    <t>490-1451-1-ND</t>
  </si>
  <si>
    <t>C703693</t>
  </si>
  <si>
    <t>96K4763</t>
  </si>
  <si>
    <t>445-5584-1-ND</t>
  </si>
  <si>
    <t>490-9666-1-ND</t>
  </si>
  <si>
    <t>478-1163-1-ND</t>
  </si>
  <si>
    <t>587-3319-1-ND</t>
  </si>
  <si>
    <t>1698521</t>
  </si>
  <si>
    <t>445-5212-1-ND</t>
  </si>
  <si>
    <t>445-1418-1-ND</t>
  </si>
  <si>
    <t>490-3285-1-ND</t>
  </si>
  <si>
    <t>565-3078-1-ND</t>
  </si>
  <si>
    <t>445-1420-1-ND</t>
  </si>
  <si>
    <t>490-8276-1-ND</t>
  </si>
  <si>
    <t>445-2309-1-ND</t>
  </si>
  <si>
    <t>311-4100-1-ND</t>
  </si>
  <si>
    <t>399-14102-1-ND</t>
  </si>
  <si>
    <t>445-14933-1-ND</t>
  </si>
  <si>
    <t>1276-1869-1-ND</t>
  </si>
  <si>
    <t>587-4319-1-ND</t>
  </si>
  <si>
    <t>587-5835-1-ND</t>
  </si>
  <si>
    <t>490-3372-1-ND</t>
  </si>
  <si>
    <t>1276-1067-1-ND</t>
  </si>
  <si>
    <t>445-14560-1-ND</t>
  </si>
  <si>
    <t>490-5418-1-ND</t>
  </si>
  <si>
    <t>478-1205-1-ND</t>
  </si>
  <si>
    <t>490-1403-1-ND</t>
  </si>
  <si>
    <t>FERD20H100SB-TR</t>
  </si>
  <si>
    <t>1N4148W-FDICT-ND</t>
  </si>
  <si>
    <t>SMAJ18ALFCT-ND</t>
  </si>
  <si>
    <t>C110488</t>
  </si>
  <si>
    <t>641-1124-1-ND</t>
  </si>
  <si>
    <t>732-4980-1-ND</t>
  </si>
  <si>
    <t>2135886</t>
  </si>
  <si>
    <t>3360644</t>
  </si>
  <si>
    <t>455-1611-ND</t>
  </si>
  <si>
    <t>WM50016-03-ND</t>
  </si>
  <si>
    <t>SAM13312-ND</t>
  </si>
  <si>
    <t>732-3342-1-ND</t>
  </si>
  <si>
    <t>732-11713-ND</t>
  </si>
  <si>
    <t>2288508</t>
  </si>
  <si>
    <t>490-1061-1-ND</t>
  </si>
  <si>
    <t>587-5927-1-ND</t>
  </si>
  <si>
    <t>2289218</t>
  </si>
  <si>
    <t>CSD18504Q5A</t>
  </si>
  <si>
    <t>CSD16570Q5B-ND</t>
  </si>
  <si>
    <t>MMBTA06-FDICT-ND</t>
  </si>
  <si>
    <t>311-10.0KHRCT-ND</t>
  </si>
  <si>
    <t>311-0.0GRCT-ND</t>
  </si>
  <si>
    <t>71-CSM36370R0050FST</t>
  </si>
  <si>
    <t>P.22AJCT-ND</t>
  </si>
  <si>
    <t>541-0.0JCT-ND</t>
  </si>
  <si>
    <t>311-10.0FRCT-ND</t>
  </si>
  <si>
    <t>541-2.00HHCT-ND</t>
  </si>
  <si>
    <t>541-1.00MHCT-ND</t>
  </si>
  <si>
    <t>541-49.9KHCT-ND</t>
  </si>
  <si>
    <t>311-1.00HRCT-ND</t>
  </si>
  <si>
    <t>13-AC0402JR-0750RLCT-ND</t>
  </si>
  <si>
    <t>RG16P1.0KBCT-ND</t>
  </si>
  <si>
    <t>311-2359-1-ND</t>
  </si>
  <si>
    <t>541-2.7KJCT-ND</t>
  </si>
  <si>
    <t>541-5.1KJCT-ND</t>
  </si>
  <si>
    <t>541-7.50KLCT-ND</t>
  </si>
  <si>
    <t>541-11.0KLCT-ND</t>
  </si>
  <si>
    <t>RG16P2.49KBCT-ND</t>
  </si>
  <si>
    <t>311-100KHRCT-ND</t>
  </si>
  <si>
    <t>541-4.99KHCT-ND</t>
  </si>
  <si>
    <t>C190609</t>
  </si>
  <si>
    <t>660-RN731JTTD3202D25</t>
  </si>
  <si>
    <t>541-2.0GCT-ND</t>
  </si>
  <si>
    <t>541-2.00KHCT-ND</t>
  </si>
  <si>
    <t>311-330KHRCT-ND</t>
  </si>
  <si>
    <t>541-20.5KHCT-ND</t>
  </si>
  <si>
    <t>311-54.9KHRCT-ND</t>
  </si>
  <si>
    <t>311-62.0KHRCT-ND</t>
  </si>
  <si>
    <t>36-5108CT-ND</t>
  </si>
  <si>
    <t>RG16P4.99KBCT-ND</t>
  </si>
  <si>
    <t>RG16P499BCT-ND</t>
  </si>
  <si>
    <t>RG16P30.0KBCT-ND</t>
  </si>
  <si>
    <t>P0.0GCT-ND</t>
  </si>
  <si>
    <t>541-49.9LCT-ND</t>
  </si>
  <si>
    <t>541-130KLCT-ND</t>
  </si>
  <si>
    <t>541-100KAVCT-ND</t>
  </si>
  <si>
    <t>541-24KJCT-ND</t>
  </si>
  <si>
    <t>541-100KHCT-ND</t>
  </si>
  <si>
    <t>541-20.0KHCT-ND</t>
  </si>
  <si>
    <t>541-18.2KHCT-ND</t>
  </si>
  <si>
    <t>754-PRL1632-R068-FT1</t>
  </si>
  <si>
    <t>311-24.0KHRCT-ND</t>
  </si>
  <si>
    <t>311-7.32KHRCT-ND</t>
  </si>
  <si>
    <t>RC0603FR-0752K3L</t>
  </si>
  <si>
    <t>541-10.0HCT-ND</t>
  </si>
  <si>
    <t>RT0603BRE071KL</t>
  </si>
  <si>
    <t>YAG1689CT-ND</t>
  </si>
  <si>
    <t>P3.0KYDKR-ND</t>
  </si>
  <si>
    <t>541-10.0KLCT-ND</t>
  </si>
  <si>
    <t>RC1210JR-07120RL</t>
  </si>
  <si>
    <t>RG16P80.6KBCT-ND</t>
  </si>
  <si>
    <t>EG4344CT-ND</t>
  </si>
  <si>
    <t>CKC5106-ND</t>
  </si>
  <si>
    <t>CT2188LPST-ND</t>
  </si>
  <si>
    <t>298-10537-ND</t>
  </si>
  <si>
    <t>C238123</t>
  </si>
  <si>
    <t>2250281</t>
  </si>
  <si>
    <t>C238122</t>
  </si>
  <si>
    <t>LM5109BMAX/NOPB</t>
  </si>
  <si>
    <t>TLV2171IDR</t>
  </si>
  <si>
    <t>INA818IDR</t>
  </si>
  <si>
    <t>ADS1119IPWR</t>
  </si>
  <si>
    <t>SN74LVC2G14DCKT</t>
  </si>
  <si>
    <t>TLV171IDBVR</t>
  </si>
  <si>
    <t>LM5060MM/NOPB</t>
  </si>
  <si>
    <t>ADS131M08IPBSR</t>
  </si>
  <si>
    <t>REF2025AIDDCR</t>
  </si>
  <si>
    <t>CC3220MODASF12MONR</t>
  </si>
  <si>
    <t>LP5907MFX-3.3/NOPB</t>
  </si>
  <si>
    <t>TPS63710DRRR</t>
  </si>
  <si>
    <t>LP38693MP-5.0/NOPB</t>
  </si>
  <si>
    <t>TPS73633DBVR</t>
  </si>
  <si>
    <t>SN74HC148DR</t>
  </si>
  <si>
    <t>428-3197-ND</t>
  </si>
  <si>
    <t>SN65HVD234DR</t>
  </si>
  <si>
    <t>OPA320AIDBVR</t>
  </si>
  <si>
    <t>TLV9001IDCKR</t>
  </si>
  <si>
    <t>KEMET</t>
  </si>
  <si>
    <t>Panasonic</t>
  </si>
  <si>
    <t>Murata</t>
  </si>
  <si>
    <t>Kyocera AVX</t>
  </si>
  <si>
    <t>Samsung</t>
  </si>
  <si>
    <t>Wurth Electronics</t>
  </si>
  <si>
    <t>TDK</t>
  </si>
  <si>
    <t>Taiyo Yuden</t>
  </si>
  <si>
    <t>United Chemi-Con</t>
  </si>
  <si>
    <t>Yageo</t>
  </si>
  <si>
    <t>ON Semiconductor</t>
  </si>
  <si>
    <t>STMicroelectronics</t>
  </si>
  <si>
    <t>Diodes</t>
  </si>
  <si>
    <t>Littelfuse</t>
  </si>
  <si>
    <t>Comchip</t>
  </si>
  <si>
    <t>Schurter</t>
  </si>
  <si>
    <t>Panduit</t>
  </si>
  <si>
    <t>JST</t>
  </si>
  <si>
    <t>Molex</t>
  </si>
  <si>
    <t>Samtec</t>
  </si>
  <si>
    <t>Coilcraft</t>
  </si>
  <si>
    <t>Texas Instruments</t>
  </si>
  <si>
    <t>Vishay Siliconix</t>
  </si>
  <si>
    <t>Mepco Philips</t>
  </si>
  <si>
    <t>VPG Foil Resistors</t>
  </si>
  <si>
    <t>Vishay</t>
  </si>
  <si>
    <t>Vishay Dale</t>
  </si>
  <si>
    <t>Susumu</t>
  </si>
  <si>
    <t>KOA Speer</t>
  </si>
  <si>
    <t>Keystone Electronics</t>
  </si>
  <si>
    <t>E-Switch</t>
  </si>
  <si>
    <t>ITT C&amp;K</t>
  </si>
  <si>
    <t>CTS</t>
  </si>
  <si>
    <t>TI National Semiconductor</t>
  </si>
  <si>
    <t>Cypress</t>
  </si>
  <si>
    <t>35SVPK330M</t>
  </si>
  <si>
    <t>CL10B105KA8NNNC</t>
  </si>
  <si>
    <t>GRM1885C1H101JA01D</t>
  </si>
  <si>
    <t>06035A101JAT2A/4K</t>
  </si>
  <si>
    <t>06035A100JAT2A\4K</t>
  </si>
  <si>
    <t>C5750X7S2A106M</t>
  </si>
  <si>
    <t>CC0603KRX7R9BB563</t>
  </si>
  <si>
    <t>C3225X7R1H106M250AC</t>
  </si>
  <si>
    <t>CL10A106MA8NRNC</t>
  </si>
  <si>
    <t>CL05A105KO5NNNC</t>
  </si>
  <si>
    <t>GRM1885C1H100JA01D</t>
  </si>
  <si>
    <t>1N4148W-7-F</t>
  </si>
  <si>
    <t>3413.0330.22</t>
  </si>
  <si>
    <t>CB25-18-CY</t>
  </si>
  <si>
    <t>HSEC8-160-01-L-RA-BL</t>
  </si>
  <si>
    <t>74437324010</t>
  </si>
  <si>
    <t>74437529203470</t>
  </si>
  <si>
    <t>MSS1278-473MLD</t>
  </si>
  <si>
    <t>BLM41PG102SN1L</t>
  </si>
  <si>
    <t>MAKK2016T4R7M</t>
  </si>
  <si>
    <t>XFL4020-472MEC</t>
  </si>
  <si>
    <t>MMBTA06-7-F</t>
  </si>
  <si>
    <t>RC0603FR-0710KL</t>
  </si>
  <si>
    <t>Y14880R00500F9R</t>
  </si>
  <si>
    <t>RC0603FR-071RL</t>
  </si>
  <si>
    <t>AC0402JR-0750RL</t>
  </si>
  <si>
    <t>RT0603DRD072K18L</t>
  </si>
  <si>
    <t>RC0603FR-07100KL</t>
  </si>
  <si>
    <t>ERA-3AEB104V</t>
  </si>
  <si>
    <t>RN731JTTD3202D25</t>
  </si>
  <si>
    <t>ERJ-3GEY0R00V</t>
  </si>
  <si>
    <t>CRCW0603100KFKEA</t>
  </si>
  <si>
    <t>RC0603FR-077K32L</t>
  </si>
  <si>
    <t>RT0603BRD07560RL</t>
  </si>
  <si>
    <t>ERA-3YEB302V</t>
  </si>
  <si>
    <t>CRCW0402-10K0FKED</t>
  </si>
  <si>
    <t>RG1608P-8062-B-T5</t>
  </si>
  <si>
    <t>TL1015AF160QG</t>
  </si>
  <si>
    <t>218-8LPST</t>
  </si>
  <si>
    <t>FM24V10-G</t>
  </si>
  <si>
    <t>C:\sandbox\github\Lion-IRVT\Hardware\schematics\TIDA-010086\TIDA-010086_mod.PrjPcb</t>
  </si>
  <si>
    <t>C:\sandbox\github\Lion-IRVT\Hardware\schematics\TIDA-010086\XTIDA-010086.BomDoc</t>
  </si>
  <si>
    <t>EVM Assembly Bill of Materials for Variant [001] of BOM Document [XTIDA-010086.BomDoc]</t>
  </si>
  <si>
    <t>1726</t>
  </si>
  <si>
    <t>5:48 AM</t>
  </si>
  <si>
    <t>5/01/2021</t>
  </si>
  <si>
    <t>EVM Assembly Bill of Materials</t>
  </si>
  <si>
    <t>BOM_PartType</t>
  </si>
  <si>
    <t>BOM</t>
  </si>
  <si>
    <t>Bill of Materials</t>
  </si>
  <si>
    <t>Order #</t>
  </si>
  <si>
    <t>296-39024-1-ND</t>
  </si>
  <si>
    <t>296-TLV2171IDRCT-ND</t>
  </si>
  <si>
    <t>296-47216-1-ND</t>
  </si>
  <si>
    <t>296-47277-1-ND</t>
  </si>
  <si>
    <t>TLC3702CPWR</t>
  </si>
  <si>
    <t>Supplier2</t>
  </si>
  <si>
    <t>Supplier Part Number2</t>
  </si>
  <si>
    <t>Manufacturer2</t>
  </si>
  <si>
    <t>Manufacturer Part Number2</t>
  </si>
  <si>
    <t>Stock</t>
  </si>
  <si>
    <t>Order Qty</t>
  </si>
  <si>
    <t>Sub</t>
  </si>
  <si>
    <t>Unit Price</t>
  </si>
  <si>
    <t>Unit Price2</t>
  </si>
  <si>
    <t>RNCP0603FTD13K0CT-ND</t>
  </si>
  <si>
    <t>Stackpole Electronics Inc</t>
  </si>
  <si>
    <t>RNCP0603FTD13K0</t>
  </si>
  <si>
    <t>DigiKey Format</t>
  </si>
  <si>
    <t>Qty,</t>
  </si>
  <si>
    <t>SPN,</t>
  </si>
  <si>
    <t>Des,</t>
  </si>
  <si>
    <t>Line#</t>
  </si>
  <si>
    <t>Ref#</t>
  </si>
  <si>
    <t>Column1</t>
  </si>
  <si>
    <t>T10086-2</t>
  </si>
  <si>
    <t>T10086-3</t>
  </si>
  <si>
    <t>T10086-8</t>
  </si>
  <si>
    <t>T10086-9</t>
  </si>
  <si>
    <t>T10086-16</t>
  </si>
  <si>
    <t>T10086-18</t>
  </si>
  <si>
    <t>T10086-19</t>
  </si>
  <si>
    <t>T10086-20</t>
  </si>
  <si>
    <t>T10086-21</t>
  </si>
  <si>
    <t>T10086-22</t>
  </si>
  <si>
    <t>T10086-23</t>
  </si>
  <si>
    <t>T10086-25</t>
  </si>
  <si>
    <t>T10086-26</t>
  </si>
  <si>
    <t>T10086-27</t>
  </si>
  <si>
    <t>T10086-29</t>
  </si>
  <si>
    <t>T10086-30</t>
  </si>
  <si>
    <t>T10086-31</t>
  </si>
  <si>
    <t>T10086-32</t>
  </si>
  <si>
    <t>T10086-33</t>
  </si>
  <si>
    <t>T10086-34</t>
  </si>
  <si>
    <t>T10086-35</t>
  </si>
  <si>
    <t>T10086-36</t>
  </si>
  <si>
    <t>T10086-38</t>
  </si>
  <si>
    <t>T10086-39</t>
  </si>
  <si>
    <t>T10086-40</t>
  </si>
  <si>
    <t>T10086-41</t>
  </si>
  <si>
    <t>T10086-42</t>
  </si>
  <si>
    <t>T10086-43</t>
  </si>
  <si>
    <t>T10086-44</t>
  </si>
  <si>
    <t>T10086-45</t>
  </si>
  <si>
    <t>T10086-47</t>
  </si>
  <si>
    <t>T10086-48</t>
  </si>
  <si>
    <t>T10086-55</t>
  </si>
  <si>
    <t>T10086-58</t>
  </si>
  <si>
    <t>T10086-59</t>
  </si>
  <si>
    <t>T10086-61</t>
  </si>
  <si>
    <t>T10086-62</t>
  </si>
  <si>
    <t>T10086-64</t>
  </si>
  <si>
    <t>T10086-70</t>
  </si>
  <si>
    <t>T10086-73</t>
  </si>
  <si>
    <t>T10086-75</t>
  </si>
  <si>
    <t>T10086-76</t>
  </si>
  <si>
    <t>T10086-77</t>
  </si>
  <si>
    <t>T10086-87</t>
  </si>
  <si>
    <t>T10086-89</t>
  </si>
  <si>
    <t>T10086-90</t>
  </si>
  <si>
    <t>T10086-91</t>
  </si>
  <si>
    <t>T10086-93</t>
  </si>
  <si>
    <t>T10086-94</t>
  </si>
  <si>
    <t>T10086-96</t>
  </si>
  <si>
    <t>T10086-97</t>
  </si>
  <si>
    <t>T10086-98</t>
  </si>
  <si>
    <t>T10086-100</t>
  </si>
  <si>
    <t>T10086-102</t>
  </si>
  <si>
    <t>T10086-105</t>
  </si>
  <si>
    <t>T10086-106</t>
  </si>
  <si>
    <t>T10086-107</t>
  </si>
  <si>
    <t>T10086-108</t>
  </si>
  <si>
    <t>T10086-109</t>
  </si>
  <si>
    <t>T10086-110</t>
  </si>
  <si>
    <t>T10086-111</t>
  </si>
  <si>
    <t>T10086-112</t>
  </si>
  <si>
    <t>T10086-113</t>
  </si>
  <si>
    <t>T10086-114</t>
  </si>
  <si>
    <t>T10086-115</t>
  </si>
  <si>
    <t>T10086-116</t>
  </si>
  <si>
    <t>T10086-117</t>
  </si>
  <si>
    <t>T10086-118</t>
  </si>
  <si>
    <t>T10086-119</t>
  </si>
  <si>
    <t>T10086-122</t>
  </si>
  <si>
    <t>T10086-123</t>
  </si>
  <si>
    <t>T10086-124</t>
  </si>
  <si>
    <t>T10086-125</t>
  </si>
  <si>
    <t>T10086-126</t>
  </si>
  <si>
    <t>T10086-127</t>
  </si>
  <si>
    <t>T10086-128</t>
  </si>
  <si>
    <t>T10086-130</t>
  </si>
  <si>
    <t>T10086-131</t>
  </si>
  <si>
    <t>T10086-132</t>
  </si>
  <si>
    <t>T10086-133</t>
  </si>
  <si>
    <t>T10086-134</t>
  </si>
  <si>
    <t>T10086-136</t>
  </si>
  <si>
    <t>T10086-137</t>
  </si>
  <si>
    <t>T10086-138</t>
  </si>
  <si>
    <t>T10086-140</t>
  </si>
  <si>
    <t>T10086-145</t>
  </si>
  <si>
    <t>RES SMD 560 OHM 0.1% 1/10W 0603</t>
  </si>
  <si>
    <t>EHR-2</t>
  </si>
  <si>
    <t>NTC-J3</t>
  </si>
  <si>
    <t>CONN HOUSING EH 2POS 2.5MM CRIMP</t>
  </si>
  <si>
    <t>‎455-1000-ND‎</t>
  </si>
  <si>
    <t>JSTNA</t>
  </si>
  <si>
    <t>13-RT0402BRE0750RLCT-ND</t>
  </si>
  <si>
    <t>C1005X7R1C224K050BC‎</t>
  </si>
  <si>
    <t>TDK Corporation</t>
  </si>
  <si>
    <t>‎445-5936-1-ND‎</t>
  </si>
  <si>
    <t>T10086-1</t>
  </si>
  <si>
    <t>T10086-4</t>
  </si>
  <si>
    <t>T10086-12</t>
  </si>
  <si>
    <t>T10086-50</t>
  </si>
  <si>
    <t>T10086-54</t>
  </si>
  <si>
    <t>T10086-80</t>
  </si>
  <si>
    <t>T10086-129</t>
  </si>
  <si>
    <t>‎RMCF1210JT120RCT-ND‎</t>
  </si>
  <si>
    <t>‎490-1639-1-ND‎</t>
  </si>
  <si>
    <t>311-52.3KHRCT-ND‎</t>
  </si>
  <si>
    <t>‎YAG2314CT-ND‎</t>
  </si>
  <si>
    <t>RES SMD 1K OHM 0.1% 1/10W 0603</t>
  </si>
  <si>
    <t>RES 120 OHM 5% 1/2W 1210</t>
  </si>
  <si>
    <t>‎SI7454DDP-T1-GE3CT-ND‎</t>
  </si>
  <si>
    <t>‎497-16946-1-ND‎</t>
  </si>
  <si>
    <t>‎P122119CT-ND‎</t>
  </si>
  <si>
    <t>‎SEH-001T-P0.6‎</t>
  </si>
  <si>
    <t>‎455-1042-1-ND‎</t>
  </si>
  <si>
    <t>CONN SOCKET 22-30AWG CRIMP TIN</t>
  </si>
  <si>
    <t>T10086-15</t>
  </si>
  <si>
    <t>T10086-63</t>
  </si>
  <si>
    <t>T10086-72</t>
  </si>
  <si>
    <t>T10086-74</t>
  </si>
  <si>
    <t>T10086-141</t>
  </si>
  <si>
    <t>647-F951C476MBAAQ2</t>
  </si>
  <si>
    <t>ItemRef</t>
  </si>
  <si>
    <t>MPN</t>
  </si>
  <si>
    <t>SPU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</si>
</sst>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[$-C09]dd\-mmm\-yy;@"/>
    <numFmt numFmtId="165" formatCode="[$-409]h:mm\ AM/PM;@"/>
    <numFmt numFmtId="166" formatCode="0.0000"/>
  </numFmts>
  <fonts count="15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3" fillId="2" borderId="3" xfId="0" applyFont="1" applyFill="1" applyBorder="1" applyAlignment="1"/>
    <xf numFmtId="0" fontId="5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0" fillId="0" borderId="0" xfId="0" applyBorder="1"/>
    <xf numFmtId="0" fontId="4" fillId="3" borderId="1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vertical="center"/>
    </xf>
    <xf numFmtId="0" fontId="4" fillId="3" borderId="13" xfId="0" quotePrefix="1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/>
    </xf>
    <xf numFmtId="165" fontId="6" fillId="3" borderId="0" xfId="0" quotePrefix="1" applyNumberFormat="1" applyFont="1" applyFill="1" applyBorder="1" applyAlignment="1">
      <alignment horizontal="left"/>
    </xf>
    <xf numFmtId="0" fontId="0" fillId="3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4" fillId="3" borderId="20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5" fillId="3" borderId="12" xfId="0" applyFont="1" applyFill="1" applyBorder="1" applyAlignment="1"/>
    <xf numFmtId="0" fontId="6" fillId="3" borderId="3" xfId="0" applyFont="1" applyFill="1" applyBorder="1" applyAlignment="1">
      <alignment horizontal="left"/>
    </xf>
    <xf numFmtId="0" fontId="5" fillId="3" borderId="21" xfId="0" applyFont="1" applyFill="1" applyBorder="1" applyAlignment="1"/>
    <xf numFmtId="0" fontId="5" fillId="3" borderId="22" xfId="0" applyFont="1" applyFill="1" applyBorder="1" applyAlignment="1">
      <alignment horizontal="left"/>
    </xf>
    <xf numFmtId="0" fontId="7" fillId="3" borderId="12" xfId="0" applyFont="1" applyFill="1" applyBorder="1" applyAlignment="1"/>
    <xf numFmtId="0" fontId="6" fillId="3" borderId="23" xfId="0" applyFont="1" applyFill="1" applyBorder="1" applyAlignment="1">
      <alignment horizontal="left"/>
    </xf>
    <xf numFmtId="0" fontId="6" fillId="3" borderId="12" xfId="0" applyFont="1" applyFill="1" applyBorder="1" applyAlignment="1"/>
    <xf numFmtId="0" fontId="0" fillId="0" borderId="3" xfId="0" applyBorder="1"/>
    <xf numFmtId="0" fontId="3" fillId="2" borderId="12" xfId="0" applyFont="1" applyFill="1" applyBorder="1" applyAlignment="1"/>
    <xf numFmtId="49" fontId="9" fillId="5" borderId="19" xfId="0" applyNumberFormat="1" applyFont="1" applyFill="1" applyBorder="1" applyAlignment="1">
      <alignment vertical="top" wrapText="1"/>
    </xf>
    <xf numFmtId="49" fontId="9" fillId="4" borderId="19" xfId="0" applyNumberFormat="1" applyFont="1" applyFill="1" applyBorder="1" applyAlignment="1">
      <alignment vertical="top" wrapText="1"/>
    </xf>
    <xf numFmtId="166" fontId="9" fillId="4" borderId="19" xfId="0" applyNumberFormat="1" applyFont="1" applyFill="1" applyBorder="1" applyAlignment="1">
      <alignment vertical="top" wrapText="1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49" fontId="9" fillId="0" borderId="24" xfId="0" applyNumberFormat="1" applyFont="1" applyFill="1" applyBorder="1" applyAlignment="1">
      <alignment vertical="top" wrapText="1"/>
    </xf>
    <xf numFmtId="49" fontId="9" fillId="0" borderId="25" xfId="0" applyNumberFormat="1" applyFont="1" applyFill="1" applyBorder="1" applyAlignment="1">
      <alignment vertical="top" wrapText="1"/>
    </xf>
    <xf numFmtId="49" fontId="9" fillId="0" borderId="26" xfId="0" applyNumberFormat="1" applyFont="1" applyFill="1" applyBorder="1" applyAlignment="1">
      <alignment vertical="top" wrapText="1"/>
    </xf>
    <xf numFmtId="1" fontId="9" fillId="0" borderId="26" xfId="0" applyNumberFormat="1" applyFont="1" applyFill="1" applyBorder="1" applyAlignment="1">
      <alignment vertical="top" wrapText="1"/>
    </xf>
    <xf numFmtId="49" fontId="9" fillId="0" borderId="27" xfId="0" applyNumberFormat="1" applyFont="1" applyFill="1" applyBorder="1" applyAlignment="1">
      <alignment vertical="top" wrapText="1"/>
    </xf>
    <xf numFmtId="166" fontId="9" fillId="0" borderId="27" xfId="0" applyNumberFormat="1" applyFont="1" applyFill="1" applyBorder="1" applyAlignment="1">
      <alignment vertical="top" wrapText="1"/>
    </xf>
    <xf numFmtId="44" fontId="0" fillId="0" borderId="27" xfId="1" applyFont="1" applyFill="1" applyBorder="1" applyAlignment="1">
      <alignment vertical="top"/>
    </xf>
    <xf numFmtId="0" fontId="0" fillId="0" borderId="27" xfId="0" applyFill="1" applyBorder="1" applyAlignment="1">
      <alignment vertical="top"/>
    </xf>
    <xf numFmtId="1" fontId="0" fillId="0" borderId="28" xfId="0" applyNumberFormat="1" applyFill="1" applyBorder="1" applyAlignment="1">
      <alignment vertical="top"/>
    </xf>
    <xf numFmtId="49" fontId="9" fillId="0" borderId="14" xfId="0" applyNumberFormat="1" applyFont="1" applyFill="1" applyBorder="1" applyAlignment="1">
      <alignment vertical="top" wrapText="1"/>
    </xf>
    <xf numFmtId="49" fontId="9" fillId="0" borderId="11" xfId="0" applyNumberFormat="1" applyFont="1" applyFill="1" applyBorder="1" applyAlignment="1">
      <alignment vertical="top" wrapText="1"/>
    </xf>
    <xf numFmtId="49" fontId="9" fillId="0" borderId="9" xfId="0" applyNumberFormat="1" applyFont="1" applyFill="1" applyBorder="1" applyAlignment="1">
      <alignment vertical="top" wrapText="1"/>
    </xf>
    <xf numFmtId="1" fontId="9" fillId="0" borderId="9" xfId="0" applyNumberFormat="1" applyFont="1" applyFill="1" applyBorder="1" applyAlignment="1">
      <alignment vertical="top" wrapText="1"/>
    </xf>
    <xf numFmtId="49" fontId="9" fillId="0" borderId="10" xfId="0" applyNumberFormat="1" applyFont="1" applyFill="1" applyBorder="1" applyAlignment="1">
      <alignment vertical="top" wrapText="1"/>
    </xf>
    <xf numFmtId="166" fontId="9" fillId="0" borderId="10" xfId="0" applyNumberFormat="1" applyFont="1" applyFill="1" applyBorder="1" applyAlignment="1">
      <alignment vertical="top" wrapText="1"/>
    </xf>
    <xf numFmtId="44" fontId="0" fillId="0" borderId="10" xfId="1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1" fontId="0" fillId="0" borderId="29" xfId="0" applyNumberFormat="1" applyFill="1" applyBorder="1" applyAlignment="1">
      <alignment vertical="top"/>
    </xf>
    <xf numFmtId="0" fontId="0" fillId="0" borderId="29" xfId="0" applyFill="1" applyBorder="1" applyAlignment="1">
      <alignment vertical="top"/>
    </xf>
    <xf numFmtId="44" fontId="9" fillId="0" borderId="10" xfId="1" applyFont="1" applyFill="1" applyBorder="1" applyAlignment="1">
      <alignment vertical="top" wrapText="1"/>
    </xf>
    <xf numFmtId="0" fontId="13" fillId="0" borderId="29" xfId="0" applyFont="1" applyFill="1" applyBorder="1" applyAlignment="1">
      <alignment vertical="top"/>
    </xf>
    <xf numFmtId="49" fontId="9" fillId="0" borderId="33" xfId="0" applyNumberFormat="1" applyFont="1" applyFill="1" applyBorder="1" applyAlignment="1">
      <alignment vertical="top" wrapText="1"/>
    </xf>
    <xf numFmtId="49" fontId="9" fillId="0" borderId="17" xfId="0" applyNumberFormat="1" applyFont="1" applyFill="1" applyBorder="1" applyAlignment="1">
      <alignment vertical="top" wrapText="1"/>
    </xf>
    <xf numFmtId="49" fontId="9" fillId="0" borderId="18" xfId="0" applyNumberFormat="1" applyFont="1" applyFill="1" applyBorder="1" applyAlignment="1">
      <alignment vertical="top" wrapText="1"/>
    </xf>
    <xf numFmtId="1" fontId="9" fillId="0" borderId="18" xfId="0" applyNumberFormat="1" applyFont="1" applyFill="1" applyBorder="1" applyAlignment="1">
      <alignment vertical="top" wrapText="1"/>
    </xf>
    <xf numFmtId="49" fontId="9" fillId="0" borderId="19" xfId="0" applyNumberFormat="1" applyFont="1" applyFill="1" applyBorder="1" applyAlignment="1">
      <alignment vertical="top" wrapText="1"/>
    </xf>
    <xf numFmtId="0" fontId="0" fillId="0" borderId="19" xfId="0" applyFill="1" applyBorder="1" applyAlignment="1">
      <alignment vertical="top"/>
    </xf>
    <xf numFmtId="0" fontId="0" fillId="0" borderId="34" xfId="0" applyFill="1" applyBorder="1" applyAlignment="1">
      <alignment vertical="top"/>
    </xf>
    <xf numFmtId="44" fontId="9" fillId="0" borderId="27" xfId="1" applyFont="1" applyFill="1" applyBorder="1" applyAlignment="1">
      <alignment vertical="top" wrapText="1"/>
    </xf>
    <xf numFmtId="1" fontId="0" fillId="0" borderId="0" xfId="0" applyNumberFormat="1"/>
    <xf numFmtId="49" fontId="0" fillId="0" borderId="0" xfId="0" applyNumberFormat="1"/>
    <xf numFmtId="0" fontId="14" fillId="7" borderId="31" xfId="0" applyFont="1" applyFill="1" applyBorder="1" applyAlignment="1">
      <alignment horizontal="center" vertical="center"/>
    </xf>
    <xf numFmtId="49" fontId="9" fillId="6" borderId="33" xfId="0" applyNumberFormat="1" applyFont="1" applyFill="1" applyBorder="1" applyAlignment="1">
      <alignment vertical="top" wrapText="1"/>
    </xf>
    <xf numFmtId="49" fontId="9" fillId="6" borderId="17" xfId="0" applyNumberFormat="1" applyFont="1" applyFill="1" applyBorder="1" applyAlignment="1">
      <alignment vertical="top" wrapText="1"/>
    </xf>
    <xf numFmtId="49" fontId="9" fillId="6" borderId="18" xfId="0" applyNumberFormat="1" applyFont="1" applyFill="1" applyBorder="1" applyAlignment="1">
      <alignment vertical="top" wrapText="1"/>
    </xf>
    <xf numFmtId="1" fontId="9" fillId="6" borderId="18" xfId="0" applyNumberFormat="1" applyFont="1" applyFill="1" applyBorder="1" applyAlignment="1">
      <alignment vertical="top" wrapText="1"/>
    </xf>
    <xf numFmtId="166" fontId="9" fillId="5" borderId="19" xfId="1" applyNumberFormat="1" applyFont="1" applyFill="1" applyBorder="1" applyAlignment="1">
      <alignment vertical="top" wrapText="1"/>
    </xf>
    <xf numFmtId="44" fontId="13" fillId="0" borderId="19" xfId="1" applyFont="1" applyFill="1" applyBorder="1" applyAlignment="1">
      <alignment vertical="top"/>
    </xf>
    <xf numFmtId="1" fontId="0" fillId="0" borderId="0" xfId="0" applyNumberFormat="1" applyBorder="1"/>
    <xf numFmtId="49" fontId="0" fillId="0" borderId="0" xfId="0" applyNumberFormat="1" applyBorder="1"/>
    <xf numFmtId="0" fontId="8" fillId="0" borderId="35" xfId="0" applyFont="1" applyFill="1" applyBorder="1" applyAlignment="1">
      <alignment horizontal="center" vertical="center"/>
    </xf>
    <xf numFmtId="166" fontId="9" fillId="0" borderId="19" xfId="1" applyNumberFormat="1" applyFont="1" applyFill="1" applyBorder="1" applyAlignment="1">
      <alignment vertical="top" wrapText="1"/>
    </xf>
    <xf numFmtId="1" fontId="0" fillId="0" borderId="34" xfId="0" applyNumberFormat="1" applyFill="1" applyBorder="1" applyAlignment="1">
      <alignment vertical="top"/>
    </xf>
    <xf numFmtId="0" fontId="9" fillId="0" borderId="25" xfId="0" applyNumberFormat="1" applyFont="1" applyFill="1" applyBorder="1" applyAlignment="1">
      <alignment vertical="top" wrapText="1"/>
    </xf>
    <xf numFmtId="0" fontId="9" fillId="0" borderId="11" xfId="0" applyNumberFormat="1" applyFont="1" applyFill="1" applyBorder="1" applyAlignment="1">
      <alignment vertical="top" wrapText="1"/>
    </xf>
    <xf numFmtId="0" fontId="9" fillId="0" borderId="17" xfId="0" applyNumberFormat="1" applyFont="1" applyFill="1" applyBorder="1" applyAlignment="1">
      <alignment vertical="top" wrapText="1"/>
    </xf>
    <xf numFmtId="0" fontId="9" fillId="6" borderId="17" xfId="0" applyNumberFormat="1" applyFont="1" applyFill="1" applyBorder="1" applyAlignment="1">
      <alignment vertical="top" wrapText="1"/>
    </xf>
    <xf numFmtId="164" fontId="10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11" fillId="3" borderId="15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Currency" xfId="1" builtinId="4"/>
    <cellStyle name="Normal" xfId="0" builtinId="0"/>
  </cellStyles>
  <dxfs count="335">
    <dxf>
      <numFmt numFmtId="30" formatCode="@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7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166" formatCode="0.0000"/>
      <fill>
        <patternFill patternType="solid">
          <fgColor indexed="64"/>
          <bgColor theme="6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166" formatCode="0.0000"/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1" defaultTableStyle="TableStyleMedium9" defaultPivotStyle="PivotStyleLight16">
    <tableStyle name="Table Style 1" pivot="0" count="0" xr9:uid="{9E8427F8-DBF5-4D48-9045-DC922D03A92D}"/>
  </tableStyles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3</xdr:col>
      <xdr:colOff>1027765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2E538-1F04-457D-BE39-24BA2353506E}" name="Table1" displayName="Table1" ref="B9:Z157" totalsRowShown="0" headerRowDxfId="25" headerRowBorderDxfId="24" tableBorderDxfId="23">
  <autoFilter ref="B9:Z157" xr:uid="{5A8B43DB-D5BC-4372-B0A0-340BDDF5BAD3}"/>
  <sortState xmlns:xlrd2="http://schemas.microsoft.com/office/spreadsheetml/2017/richdata2" ref="B10:Z157">
    <sortCondition ref="V9:V157"/>
  </sortState>
  <tableColumns count="25">
    <tableColumn id="1" xr3:uid="{4CB3328B-FC8D-4A8E-9DA6-B70F9606091A}" name="Altium Vault P/N" dataDxfId="22"/>
    <tableColumn id="25" xr3:uid="{90C9CE64-7AA6-4010-BD04-6BCD7E5EE37A}" name="ItemRef" dataDxfId="21">
      <calculatedColumnFormula>W10</calculatedColumnFormula>
    </tableColumn>
    <tableColumn id="2" xr3:uid="{97E60554-AE3F-4EC7-A150-7A242500A7AB}" name="Designator" dataDxfId="20"/>
    <tableColumn id="3" xr3:uid="{F3D8D563-FC8E-4785-8174-C3A6F84178D1}" name="Description" dataDxfId="19"/>
    <tableColumn id="4" xr3:uid="{7D89B5E3-F963-43BE-A98F-29E0F552534A}" name="Qty" dataDxfId="18"/>
    <tableColumn id="5" xr3:uid="{7189FC9C-AB5D-486E-9B03-D30F4BAAFA1F}" name="Supplier" dataDxfId="17"/>
    <tableColumn id="6" xr3:uid="{6C2EA9A5-312B-449D-ACDF-4615199AC778}" name="SPU" dataDxfId="16"/>
    <tableColumn id="7" xr3:uid="{27F25641-2979-4AA3-B3EF-9A85B6C8313D}" name="Manufacturer" dataDxfId="15"/>
    <tableColumn id="8" xr3:uid="{D88B0A2D-F3E1-43D6-B377-3DD15E14D93B}" name="MPN" dataDxfId="14"/>
    <tableColumn id="9" xr3:uid="{45485067-249F-4012-8E13-86685870B1CC}" name="Unit Price" dataDxfId="13"/>
    <tableColumn id="10" xr3:uid="{4A06BB4B-2622-498C-899F-C975C2257A01}" name="Supplier2" dataDxfId="12"/>
    <tableColumn id="11" xr3:uid="{0EF83F09-8F81-4ADB-B2E7-930D2F4DED39}" name="Supplier Part Number2" dataDxfId="11"/>
    <tableColumn id="12" xr3:uid="{ED20F2D4-BDD6-4D11-961D-E449092556C6}" name="Manufacturer2" dataDxfId="10"/>
    <tableColumn id="13" xr3:uid="{BA16147F-6FD1-4096-B811-75B50ADD7646}" name="Manufacturer Part Number2" dataDxfId="9"/>
    <tableColumn id="14" xr3:uid="{92979343-FC10-4D03-9E33-ED0A04EEDC09}" name="Unit Price2" dataDxfId="8"/>
    <tableColumn id="15" xr3:uid="{D125E145-723B-4DE3-AB66-32E980523AC1}" name="Sub" dataDxfId="7" dataCellStyle="Currency">
      <calculatedColumnFormula>K10*F10</calculatedColumnFormula>
    </tableColumn>
    <tableColumn id="16" xr3:uid="{7A05A32E-7B69-4842-B191-F50FDEB8968D}" name="Order #" dataDxfId="6"/>
    <tableColumn id="17" xr3:uid="{F65C454C-388B-439F-90B5-433F26048D69}" name="Stock" dataDxfId="5"/>
    <tableColumn id="18" xr3:uid="{944E2E92-1485-44D1-B076-15A00DA67AF1}" name="Order Qty" dataDxfId="4"/>
    <tableColumn id="19" xr3:uid="{359FC219-C989-42D4-9D1C-7A5AE53E783B}" name="Column1" dataDxfId="3"/>
    <tableColumn id="20" xr3:uid="{01D22406-95EE-4AAF-9370-57833E10BA8B}" name="Line#" dataDxfId="2"/>
    <tableColumn id="21" xr3:uid="{04EE92FF-59FD-4E3A-8B52-14AAEAA0B3F9}" name="Ref#">
      <calculatedColumnFormula>"T10086-"&amp;V10</calculatedColumnFormula>
    </tableColumn>
    <tableColumn id="22" xr3:uid="{8B0AD3EF-FA3D-4C93-BEAB-03B03913F4B0}" name="Qty," dataDxfId="1">
      <calculatedColumnFormula>Table1[[#This Row],[Order Qty]]</calculatedColumnFormula>
    </tableColumn>
    <tableColumn id="23" xr3:uid="{1DC55DA2-764A-47D7-866A-5F48571BB856}" name="SPN," dataDxfId="0">
      <calculatedColumnFormula>Table1[[#This Row],[SPU]]</calculatedColumnFormula>
    </tableColumn>
    <tableColumn id="24" xr3:uid="{20E1D86A-4490-45A2-8050-F3EE4754BA3B}" name="Des,">
      <calculatedColumnFormula>W10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52"/>
  <sheetViews>
    <sheetView tabSelected="1" zoomScale="102" zoomScaleNormal="85" workbookViewId="0">
      <pane xSplit="1" ySplit="9" topLeftCell="C10" activePane="bottomRight" state="frozen"/>
      <selection pane="topRight" activeCell="B1" sqref="B1"/>
      <selection pane="bottomLeft" activeCell="A11" sqref="A11"/>
      <selection pane="bottomRight" activeCell="H163" sqref="H163"/>
    </sheetView>
  </sheetViews>
  <sheetFormatPr defaultRowHeight="12.75" x14ac:dyDescent="0.2"/>
  <cols>
    <col min="1" max="1" width="3.5703125" customWidth="1"/>
    <col min="2" max="2" width="18.140625" hidden="1" customWidth="1"/>
    <col min="3" max="3" width="13.5703125" bestFit="1" customWidth="1"/>
    <col min="4" max="4" width="69.140625" customWidth="1"/>
    <col min="5" max="5" width="39.7109375" customWidth="1"/>
    <col min="6" max="6" width="5.140625" customWidth="1"/>
    <col min="7" max="7" width="7.28515625" customWidth="1"/>
    <col min="8" max="8" width="18.42578125" customWidth="1"/>
    <col min="9" max="10" width="16.5703125" customWidth="1"/>
    <col min="11" max="11" width="11.28515625" hidden="1" customWidth="1"/>
    <col min="12" max="12" width="13.7109375" hidden="1" customWidth="1"/>
    <col min="13" max="13" width="22.7109375" hidden="1" customWidth="1"/>
    <col min="14" max="14" width="16.28515625" hidden="1" customWidth="1"/>
    <col min="15" max="15" width="25" hidden="1" customWidth="1"/>
    <col min="16" max="16" width="14.28515625" hidden="1" customWidth="1"/>
    <col min="17" max="17" width="9.7109375" hidden="1" customWidth="1"/>
    <col min="18" max="18" width="10" hidden="1" customWidth="1"/>
    <col min="19" max="19" width="9.140625" hidden="1" customWidth="1"/>
    <col min="20" max="20" width="9.7109375" hidden="1" customWidth="1"/>
    <col min="21" max="21" width="3.140625" customWidth="1"/>
    <col min="23" max="23" width="10.140625" customWidth="1"/>
  </cols>
  <sheetData>
    <row r="1" spans="1:26" ht="13.5" thickBo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7"/>
    </row>
    <row r="2" spans="1:26" ht="30" x14ac:dyDescent="0.2">
      <c r="A2" s="9"/>
      <c r="B2" s="29"/>
      <c r="C2" s="21"/>
      <c r="D2" s="21"/>
      <c r="E2" s="20" t="s">
        <v>21</v>
      </c>
      <c r="F2" s="21"/>
      <c r="G2" s="22" t="s">
        <v>26</v>
      </c>
      <c r="H2" s="21"/>
      <c r="I2" s="21"/>
      <c r="J2" s="21"/>
      <c r="K2" s="21"/>
      <c r="L2" s="21"/>
      <c r="M2" s="21"/>
      <c r="N2" s="20"/>
      <c r="O2" s="21"/>
      <c r="P2" s="21"/>
      <c r="Q2" s="21"/>
      <c r="R2" s="21"/>
      <c r="S2" s="21"/>
      <c r="T2" s="30"/>
      <c r="U2" s="39"/>
    </row>
    <row r="3" spans="1:26" x14ac:dyDescent="0.2">
      <c r="A3" s="9"/>
      <c r="B3" s="31"/>
      <c r="C3" s="10"/>
      <c r="D3" s="10"/>
      <c r="E3" s="10" t="s">
        <v>0</v>
      </c>
      <c r="F3" s="11"/>
      <c r="G3" s="23" t="s">
        <v>27</v>
      </c>
      <c r="H3" s="11"/>
      <c r="I3" s="19"/>
      <c r="J3" s="11"/>
      <c r="K3" s="11"/>
      <c r="L3" s="11"/>
      <c r="M3" s="11"/>
      <c r="N3" s="19"/>
      <c r="O3" s="11"/>
      <c r="P3" s="11"/>
      <c r="Q3" s="11"/>
      <c r="R3" s="11"/>
      <c r="S3" s="11"/>
      <c r="T3" s="32"/>
      <c r="U3" s="39"/>
    </row>
    <row r="4" spans="1:26" x14ac:dyDescent="0.2">
      <c r="A4" s="9"/>
      <c r="B4" s="31"/>
      <c r="C4" s="10"/>
      <c r="D4" s="10"/>
      <c r="E4" s="10" t="s">
        <v>1</v>
      </c>
      <c r="F4" s="11"/>
      <c r="G4" s="23" t="s">
        <v>28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32"/>
      <c r="U4" s="39"/>
    </row>
    <row r="5" spans="1:26" x14ac:dyDescent="0.2">
      <c r="A5" s="9"/>
      <c r="B5" s="31"/>
      <c r="C5" s="10"/>
      <c r="D5" s="10"/>
      <c r="E5" s="12" t="s">
        <v>16</v>
      </c>
      <c r="F5" s="11"/>
      <c r="G5" s="24" t="s">
        <v>29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2"/>
      <c r="U5" s="39"/>
    </row>
    <row r="6" spans="1:26" x14ac:dyDescent="0.2">
      <c r="A6" s="9"/>
      <c r="B6" s="33"/>
      <c r="C6" s="14"/>
      <c r="D6" s="14"/>
      <c r="E6" s="12"/>
      <c r="F6" s="13"/>
      <c r="G6" s="13"/>
      <c r="H6" s="13"/>
      <c r="I6" s="15"/>
      <c r="J6" s="13"/>
      <c r="K6" s="13"/>
      <c r="L6" s="13"/>
      <c r="M6" s="13"/>
      <c r="N6" s="15"/>
      <c r="O6" s="13"/>
      <c r="P6" s="13"/>
      <c r="Q6" s="13"/>
      <c r="R6" s="13"/>
      <c r="S6" s="13"/>
      <c r="T6" s="34"/>
      <c r="U6" s="39"/>
    </row>
    <row r="7" spans="1:26" ht="13.5" thickBot="1" x14ac:dyDescent="0.25">
      <c r="A7" s="9"/>
      <c r="B7" s="35"/>
      <c r="C7" s="16"/>
      <c r="D7" s="16"/>
      <c r="E7" s="17"/>
      <c r="F7" s="17"/>
      <c r="G7" s="17"/>
      <c r="H7" s="17"/>
      <c r="I7" s="11"/>
      <c r="J7" s="17"/>
      <c r="K7" s="17"/>
      <c r="L7" s="17"/>
      <c r="M7" s="17"/>
      <c r="N7" s="11"/>
      <c r="O7" s="17"/>
      <c r="P7" s="17"/>
      <c r="Q7" s="17"/>
      <c r="R7" s="17"/>
      <c r="S7" s="17"/>
      <c r="T7" s="36"/>
      <c r="U7" s="39"/>
    </row>
    <row r="8" spans="1:26" ht="23.25" x14ac:dyDescent="0.35">
      <c r="A8" s="9"/>
      <c r="B8" s="37"/>
      <c r="C8" s="12"/>
      <c r="D8" s="12"/>
      <c r="E8" s="11"/>
      <c r="F8" s="18"/>
      <c r="G8" s="93" t="s">
        <v>24</v>
      </c>
      <c r="H8" s="94"/>
      <c r="I8" s="94"/>
      <c r="J8" s="94"/>
      <c r="K8" s="94"/>
      <c r="L8" s="95" t="s">
        <v>25</v>
      </c>
      <c r="M8" s="96"/>
      <c r="N8" s="96"/>
      <c r="O8" s="96"/>
      <c r="P8" s="96"/>
      <c r="Q8" s="12"/>
      <c r="R8" s="12"/>
      <c r="S8" s="12"/>
      <c r="T8" s="38"/>
      <c r="U8" s="39"/>
      <c r="X8" t="s">
        <v>689</v>
      </c>
    </row>
    <row r="9" spans="1:26" ht="13.5" thickBot="1" x14ac:dyDescent="0.25">
      <c r="A9" s="7"/>
      <c r="B9" s="43" t="s">
        <v>22</v>
      </c>
      <c r="C9" s="86" t="s">
        <v>817</v>
      </c>
      <c r="D9" s="44" t="s">
        <v>19</v>
      </c>
      <c r="E9" s="45" t="s">
        <v>20</v>
      </c>
      <c r="F9" s="44" t="s">
        <v>23</v>
      </c>
      <c r="G9" s="44" t="s">
        <v>17</v>
      </c>
      <c r="H9" s="44" t="s">
        <v>819</v>
      </c>
      <c r="I9" s="44" t="s">
        <v>18</v>
      </c>
      <c r="J9" s="44" t="s">
        <v>818</v>
      </c>
      <c r="K9" s="44" t="s">
        <v>684</v>
      </c>
      <c r="L9" s="44" t="s">
        <v>677</v>
      </c>
      <c r="M9" s="44" t="s">
        <v>678</v>
      </c>
      <c r="N9" s="44" t="s">
        <v>679</v>
      </c>
      <c r="O9" s="44" t="s">
        <v>680</v>
      </c>
      <c r="P9" s="44" t="s">
        <v>685</v>
      </c>
      <c r="Q9" s="44" t="s">
        <v>683</v>
      </c>
      <c r="R9" s="44" t="s">
        <v>671</v>
      </c>
      <c r="S9" s="44" t="s">
        <v>681</v>
      </c>
      <c r="T9" s="44" t="s">
        <v>682</v>
      </c>
      <c r="U9" s="77" t="s">
        <v>695</v>
      </c>
      <c r="V9" s="44" t="s">
        <v>693</v>
      </c>
      <c r="W9" s="44" t="s">
        <v>694</v>
      </c>
      <c r="X9" s="44" t="s">
        <v>690</v>
      </c>
      <c r="Y9" s="44" t="s">
        <v>691</v>
      </c>
      <c r="Z9" s="44" t="s">
        <v>692</v>
      </c>
    </row>
    <row r="10" spans="1:26" x14ac:dyDescent="0.2">
      <c r="A10" s="9"/>
      <c r="B10" s="46" t="s">
        <v>127</v>
      </c>
      <c r="C10" s="89" t="str">
        <f t="shared" ref="C10:C41" si="0">W10</f>
        <v>T10086-1</v>
      </c>
      <c r="D10" s="47" t="s">
        <v>269</v>
      </c>
      <c r="E10" s="48" t="s">
        <v>803</v>
      </c>
      <c r="F10" s="49">
        <v>8</v>
      </c>
      <c r="G10" s="50" t="s">
        <v>445</v>
      </c>
      <c r="H10" s="50" t="s">
        <v>802</v>
      </c>
      <c r="I10" s="50" t="s">
        <v>595</v>
      </c>
      <c r="J10" s="50" t="s">
        <v>554</v>
      </c>
      <c r="K10" s="74">
        <v>0.17949999999999999</v>
      </c>
      <c r="L10" s="50"/>
      <c r="M10" s="50"/>
      <c r="N10" s="50"/>
      <c r="O10" s="50"/>
      <c r="P10" s="51"/>
      <c r="Q10" s="52">
        <f>K10*F10</f>
        <v>1.4359999999999999</v>
      </c>
      <c r="R10" s="53"/>
      <c r="S10" s="53"/>
      <c r="T10" s="54">
        <f>Table1[[#This Row],[Qty]]</f>
        <v>8</v>
      </c>
      <c r="U10" s="7"/>
      <c r="V10" s="75">
        <v>1</v>
      </c>
      <c r="W10" t="str">
        <f t="shared" ref="W10:W41" si="1">"T10086-"&amp;V10</f>
        <v>T10086-1</v>
      </c>
      <c r="X10" s="75">
        <f>Table1[[#This Row],[Order Qty]]</f>
        <v>8</v>
      </c>
      <c r="Y10" s="76" t="str">
        <f>Table1[[#This Row],[SPU]]</f>
        <v>‎YAG2314CT-ND‎</v>
      </c>
      <c r="Z10" t="str">
        <f t="shared" ref="Z10:Z41" si="2">W10</f>
        <v>T10086-1</v>
      </c>
    </row>
    <row r="11" spans="1:26" x14ac:dyDescent="0.2">
      <c r="A11" s="9"/>
      <c r="B11" s="55" t="s">
        <v>127</v>
      </c>
      <c r="C11" s="90" t="str">
        <f t="shared" si="0"/>
        <v>T10086-2</v>
      </c>
      <c r="D11" s="56" t="s">
        <v>270</v>
      </c>
      <c r="E11" s="57" t="s">
        <v>782</v>
      </c>
      <c r="F11" s="58">
        <v>8</v>
      </c>
      <c r="G11" s="59" t="s">
        <v>445</v>
      </c>
      <c r="H11" s="59" t="s">
        <v>555</v>
      </c>
      <c r="I11" s="59" t="s">
        <v>595</v>
      </c>
      <c r="J11" s="59" t="s">
        <v>654</v>
      </c>
      <c r="K11" s="65">
        <v>0.32</v>
      </c>
      <c r="L11" s="59"/>
      <c r="M11" s="59"/>
      <c r="N11" s="59"/>
      <c r="O11" s="59"/>
      <c r="P11" s="60"/>
      <c r="Q11" s="61">
        <f>K11*F11</f>
        <v>2.56</v>
      </c>
      <c r="R11" s="62"/>
      <c r="S11" s="62">
        <v>8</v>
      </c>
      <c r="T11" s="63">
        <f>F11-N(S11)</f>
        <v>0</v>
      </c>
      <c r="U11" s="7"/>
      <c r="V11" s="75">
        <v>2</v>
      </c>
      <c r="W11" t="str">
        <f t="shared" si="1"/>
        <v>T10086-2</v>
      </c>
      <c r="X11" s="75">
        <f>Table1[[#This Row],[Order Qty]]</f>
        <v>0</v>
      </c>
      <c r="Y11" s="76" t="str">
        <f>Table1[[#This Row],[SPU]]</f>
        <v>YAG1689CT-ND</v>
      </c>
      <c r="Z11" t="str">
        <f t="shared" si="2"/>
        <v>T10086-2</v>
      </c>
    </row>
    <row r="12" spans="1:26" ht="22.5" x14ac:dyDescent="0.2">
      <c r="A12" s="9"/>
      <c r="B12" s="55" t="s">
        <v>77</v>
      </c>
      <c r="C12" s="90" t="str">
        <f t="shared" si="0"/>
        <v>T10086-3</v>
      </c>
      <c r="D12" s="56" t="s">
        <v>212</v>
      </c>
      <c r="E12" s="57" t="s">
        <v>356</v>
      </c>
      <c r="F12" s="58">
        <v>1</v>
      </c>
      <c r="G12" s="59" t="s">
        <v>445</v>
      </c>
      <c r="H12" s="59" t="s">
        <v>499</v>
      </c>
      <c r="I12" s="59" t="s">
        <v>605</v>
      </c>
      <c r="J12" s="59" t="s">
        <v>635</v>
      </c>
      <c r="K12" s="65">
        <v>12.87</v>
      </c>
      <c r="L12" s="59"/>
      <c r="M12" s="59"/>
      <c r="N12" s="59"/>
      <c r="O12" s="59"/>
      <c r="P12" s="60"/>
      <c r="Q12" s="61">
        <f>K12*F12</f>
        <v>12.87</v>
      </c>
      <c r="R12" s="62"/>
      <c r="S12" s="62"/>
      <c r="T12" s="63">
        <f>F12-N(S12)</f>
        <v>1</v>
      </c>
      <c r="U12" s="7"/>
      <c r="V12" s="75">
        <v>3</v>
      </c>
      <c r="W12" t="str">
        <f t="shared" si="1"/>
        <v>T10086-3</v>
      </c>
      <c r="X12" s="75">
        <f>Table1[[#This Row],[Order Qty]]</f>
        <v>1</v>
      </c>
      <c r="Y12" s="76" t="str">
        <f>Table1[[#This Row],[SPU]]</f>
        <v>SAM13312-ND</v>
      </c>
      <c r="Z12" t="str">
        <f t="shared" si="2"/>
        <v>T10086-3</v>
      </c>
    </row>
    <row r="13" spans="1:26" x14ac:dyDescent="0.2">
      <c r="A13" s="9"/>
      <c r="B13" s="55" t="s">
        <v>129</v>
      </c>
      <c r="C13" s="90" t="str">
        <f t="shared" si="0"/>
        <v>T10086-4</v>
      </c>
      <c r="D13" s="56" t="s">
        <v>273</v>
      </c>
      <c r="E13" s="57" t="s">
        <v>804</v>
      </c>
      <c r="F13" s="58">
        <v>1</v>
      </c>
      <c r="G13" s="59" t="s">
        <v>445</v>
      </c>
      <c r="H13" s="59" t="s">
        <v>799</v>
      </c>
      <c r="I13" s="59" t="s">
        <v>595</v>
      </c>
      <c r="J13" s="59" t="s">
        <v>558</v>
      </c>
      <c r="K13" s="65">
        <v>4.9399999999999999E-2</v>
      </c>
      <c r="L13" s="59"/>
      <c r="M13" s="59"/>
      <c r="N13" s="59"/>
      <c r="O13" s="59"/>
      <c r="P13" s="60"/>
      <c r="Q13" s="61">
        <f>K13*F13</f>
        <v>4.9399999999999999E-2</v>
      </c>
      <c r="R13" s="62"/>
      <c r="S13" s="62"/>
      <c r="T13" s="63">
        <f>F13-N(S13)</f>
        <v>1</v>
      </c>
      <c r="U13" s="7"/>
      <c r="V13" s="75">
        <v>4</v>
      </c>
      <c r="W13" t="str">
        <f t="shared" si="1"/>
        <v>T10086-4</v>
      </c>
      <c r="X13" s="75">
        <f>Table1[[#This Row],[Order Qty]]</f>
        <v>1</v>
      </c>
      <c r="Y13" s="76" t="str">
        <f>Table1[[#This Row],[SPU]]</f>
        <v>‎RMCF1210JT120RCT-ND‎</v>
      </c>
      <c r="Z13" t="str">
        <f t="shared" si="2"/>
        <v>T10086-4</v>
      </c>
    </row>
    <row r="14" spans="1:26" ht="22.5" x14ac:dyDescent="0.2">
      <c r="A14" s="9"/>
      <c r="B14" s="55" t="s">
        <v>148</v>
      </c>
      <c r="C14" s="90" t="str">
        <f t="shared" si="0"/>
        <v>T10086-5</v>
      </c>
      <c r="D14" s="56" t="s">
        <v>294</v>
      </c>
      <c r="E14" s="57" t="s">
        <v>433</v>
      </c>
      <c r="F14" s="58">
        <v>1</v>
      </c>
      <c r="G14" s="59" t="s">
        <v>450</v>
      </c>
      <c r="H14" s="59" t="s">
        <v>577</v>
      </c>
      <c r="I14" s="59" t="s">
        <v>607</v>
      </c>
      <c r="J14" s="59" t="s">
        <v>577</v>
      </c>
      <c r="K14" s="65">
        <v>0.35299999999999998</v>
      </c>
      <c r="L14" s="59"/>
      <c r="M14" s="59"/>
      <c r="N14" s="59"/>
      <c r="O14" s="59"/>
      <c r="P14" s="60"/>
      <c r="Q14" s="61">
        <f>Table1[[#This Row],[Unit Price]]*Table1[[#This Row],[Order Qty]]</f>
        <v>0</v>
      </c>
      <c r="R14" s="62"/>
      <c r="S14" s="62">
        <v>1</v>
      </c>
      <c r="T14" s="63">
        <f>Table1[[#This Row],[Qty]]-Table1[[#This Row],[Stock]]</f>
        <v>0</v>
      </c>
      <c r="U14" s="7"/>
      <c r="V14" s="75">
        <v>5</v>
      </c>
      <c r="W14" t="str">
        <f t="shared" si="1"/>
        <v>T10086-5</v>
      </c>
      <c r="X14" s="75">
        <f>Table1[[#This Row],[Order Qty]]</f>
        <v>0</v>
      </c>
      <c r="Y14" s="76" t="str">
        <f>Table1[[#This Row],[SPU]]</f>
        <v>LP5907MFX-3.3/NOPB</v>
      </c>
      <c r="Z14" t="str">
        <f t="shared" si="2"/>
        <v>T10086-5</v>
      </c>
    </row>
    <row r="15" spans="1:26" ht="22.5" x14ac:dyDescent="0.2">
      <c r="A15" s="9"/>
      <c r="B15" s="55" t="s">
        <v>157</v>
      </c>
      <c r="C15" s="90" t="str">
        <f t="shared" si="0"/>
        <v>T10086-6</v>
      </c>
      <c r="D15" s="56" t="s">
        <v>303</v>
      </c>
      <c r="E15" s="57" t="s">
        <v>442</v>
      </c>
      <c r="F15" s="58">
        <v>1</v>
      </c>
      <c r="G15" s="59" t="s">
        <v>450</v>
      </c>
      <c r="H15" s="59" t="s">
        <v>583</v>
      </c>
      <c r="I15" s="59" t="s">
        <v>607</v>
      </c>
      <c r="J15" s="59" t="s">
        <v>583</v>
      </c>
      <c r="K15" s="65">
        <v>2.1</v>
      </c>
      <c r="L15" s="59"/>
      <c r="M15" s="59"/>
      <c r="N15" s="59"/>
      <c r="O15" s="59"/>
      <c r="P15" s="60"/>
      <c r="Q15" s="61">
        <f>Table1[[#This Row],[Unit Price]]*Table1[[#This Row],[Order Qty]]</f>
        <v>0</v>
      </c>
      <c r="R15" s="62"/>
      <c r="S15" s="62">
        <v>1</v>
      </c>
      <c r="T15" s="64">
        <v>0</v>
      </c>
      <c r="U15" s="7"/>
      <c r="V15" s="75">
        <v>6</v>
      </c>
      <c r="W15" t="str">
        <f t="shared" si="1"/>
        <v>T10086-6</v>
      </c>
      <c r="X15" s="75">
        <f>Table1[[#This Row],[Order Qty]]</f>
        <v>0</v>
      </c>
      <c r="Y15" s="76" t="str">
        <f>Table1[[#This Row],[SPU]]</f>
        <v>SN65HVD234DR</v>
      </c>
      <c r="Z15" t="str">
        <f t="shared" si="2"/>
        <v>T10086-6</v>
      </c>
    </row>
    <row r="16" spans="1:26" ht="22.5" x14ac:dyDescent="0.2">
      <c r="A16" s="9"/>
      <c r="B16" s="55" t="s">
        <v>31</v>
      </c>
      <c r="C16" s="90" t="str">
        <f t="shared" si="0"/>
        <v>T10086-7</v>
      </c>
      <c r="D16" s="56" t="s">
        <v>161</v>
      </c>
      <c r="E16" s="57" t="s">
        <v>307</v>
      </c>
      <c r="F16" s="58">
        <v>8</v>
      </c>
      <c r="G16" s="59" t="s">
        <v>446</v>
      </c>
      <c r="H16" s="59" t="s">
        <v>453</v>
      </c>
      <c r="I16" s="59" t="s">
        <v>587</v>
      </c>
      <c r="J16" s="59" t="s">
        <v>621</v>
      </c>
      <c r="K16" s="65">
        <v>1.23</v>
      </c>
      <c r="L16" s="59"/>
      <c r="M16" s="59"/>
      <c r="N16" s="59"/>
      <c r="O16" s="59"/>
      <c r="P16" s="60"/>
      <c r="Q16" s="61">
        <f>Table1[[#This Row],[Unit Price]]*Table1[[#This Row],[Order Qty]]</f>
        <v>9.84</v>
      </c>
      <c r="R16" s="62"/>
      <c r="S16" s="62"/>
      <c r="T16" s="63">
        <f>F16-N(S16)</f>
        <v>8</v>
      </c>
      <c r="U16" s="7"/>
      <c r="V16" s="75">
        <v>7</v>
      </c>
      <c r="W16" t="str">
        <f t="shared" si="1"/>
        <v>T10086-7</v>
      </c>
      <c r="X16" s="75">
        <f>Table1[[#This Row],[Order Qty]]</f>
        <v>8</v>
      </c>
      <c r="Y16" s="76" t="str">
        <f>Table1[[#This Row],[SPU]]</f>
        <v>C178373</v>
      </c>
      <c r="Z16" t="str">
        <f t="shared" si="2"/>
        <v>T10086-7</v>
      </c>
    </row>
    <row r="17" spans="1:26" ht="33.75" x14ac:dyDescent="0.2">
      <c r="A17" s="9"/>
      <c r="B17" s="55" t="s">
        <v>138</v>
      </c>
      <c r="C17" s="90" t="str">
        <f t="shared" si="0"/>
        <v>T10086-8</v>
      </c>
      <c r="D17" s="56" t="s">
        <v>284</v>
      </c>
      <c r="E17" s="57" t="s">
        <v>423</v>
      </c>
      <c r="F17" s="58">
        <v>24</v>
      </c>
      <c r="G17" s="59" t="s">
        <v>445</v>
      </c>
      <c r="H17" s="59" t="s">
        <v>673</v>
      </c>
      <c r="I17" s="59" t="s">
        <v>607</v>
      </c>
      <c r="J17" s="59" t="s">
        <v>568</v>
      </c>
      <c r="K17" s="65">
        <v>0.94799999999999995</v>
      </c>
      <c r="L17" s="59"/>
      <c r="M17" s="59"/>
      <c r="N17" s="59"/>
      <c r="O17" s="59"/>
      <c r="P17" s="60"/>
      <c r="Q17" s="61">
        <f>Table1[[#This Row],[Unit Price]]*Table1[[#This Row],[Order Qty]]</f>
        <v>20.855999999999998</v>
      </c>
      <c r="R17" s="62"/>
      <c r="S17" s="62">
        <v>3</v>
      </c>
      <c r="T17" s="64">
        <v>22</v>
      </c>
      <c r="U17" s="7"/>
      <c r="V17" s="75">
        <v>8</v>
      </c>
      <c r="W17" t="str">
        <f t="shared" si="1"/>
        <v>T10086-8</v>
      </c>
      <c r="X17" s="75">
        <f>Table1[[#This Row],[Order Qty]]</f>
        <v>22</v>
      </c>
      <c r="Y17" s="76" t="str">
        <f>Table1[[#This Row],[SPU]]</f>
        <v>296-TLV2171IDRCT-ND</v>
      </c>
      <c r="Z17" t="str">
        <f t="shared" si="2"/>
        <v>T10086-8</v>
      </c>
    </row>
    <row r="18" spans="1:26" ht="22.5" x14ac:dyDescent="0.2">
      <c r="A18" s="9"/>
      <c r="B18" s="55" t="s">
        <v>143</v>
      </c>
      <c r="C18" s="90" t="str">
        <f t="shared" si="0"/>
        <v>T10086-9</v>
      </c>
      <c r="D18" s="56" t="s">
        <v>289</v>
      </c>
      <c r="E18" s="57" t="s">
        <v>428</v>
      </c>
      <c r="F18" s="58">
        <v>9</v>
      </c>
      <c r="G18" s="59" t="s">
        <v>445</v>
      </c>
      <c r="H18" s="59" t="s">
        <v>674</v>
      </c>
      <c r="I18" s="59" t="s">
        <v>607</v>
      </c>
      <c r="J18" s="59" t="s">
        <v>572</v>
      </c>
      <c r="K18" s="65">
        <v>0.627</v>
      </c>
      <c r="L18" s="59"/>
      <c r="M18" s="59"/>
      <c r="N18" s="59"/>
      <c r="O18" s="59"/>
      <c r="P18" s="60"/>
      <c r="Q18" s="61">
        <f>Table1[[#This Row],[Unit Price]]*Table1[[#This Row],[Order Qty]]</f>
        <v>5.016</v>
      </c>
      <c r="R18" s="62"/>
      <c r="S18" s="62">
        <v>1</v>
      </c>
      <c r="T18" s="64">
        <v>8</v>
      </c>
      <c r="U18" s="7"/>
      <c r="V18" s="75">
        <v>9</v>
      </c>
      <c r="W18" t="str">
        <f t="shared" si="1"/>
        <v>T10086-9</v>
      </c>
      <c r="X18" s="75">
        <f>Table1[[#This Row],[Order Qty]]</f>
        <v>8</v>
      </c>
      <c r="Y18" s="76" t="str">
        <f>Table1[[#This Row],[SPU]]</f>
        <v>296-47216-1-ND</v>
      </c>
      <c r="Z18" t="str">
        <f t="shared" si="2"/>
        <v>T10086-9</v>
      </c>
    </row>
    <row r="19" spans="1:26" ht="22.5" x14ac:dyDescent="0.2">
      <c r="A19" s="9"/>
      <c r="B19" s="55" t="s">
        <v>141</v>
      </c>
      <c r="C19" s="90" t="str">
        <f t="shared" si="0"/>
        <v>T10086-10</v>
      </c>
      <c r="D19" s="56" t="s">
        <v>287</v>
      </c>
      <c r="E19" s="57" t="s">
        <v>426</v>
      </c>
      <c r="F19" s="58">
        <v>2</v>
      </c>
      <c r="G19" s="59" t="s">
        <v>450</v>
      </c>
      <c r="H19" s="59" t="s">
        <v>570</v>
      </c>
      <c r="I19" s="59" t="s">
        <v>607</v>
      </c>
      <c r="J19" s="59" t="s">
        <v>570</v>
      </c>
      <c r="K19" s="65">
        <v>3.68</v>
      </c>
      <c r="L19" s="59"/>
      <c r="M19" s="59"/>
      <c r="N19" s="59"/>
      <c r="O19" s="59"/>
      <c r="P19" s="60"/>
      <c r="Q19" s="61">
        <f>Table1[[#This Row],[Unit Price]]*Table1[[#This Row],[Order Qty]]</f>
        <v>0</v>
      </c>
      <c r="R19" s="62"/>
      <c r="S19" s="62">
        <v>2</v>
      </c>
      <c r="T19" s="64">
        <v>0</v>
      </c>
      <c r="U19" s="7"/>
      <c r="V19" s="75">
        <v>10</v>
      </c>
      <c r="W19" t="str">
        <f t="shared" si="1"/>
        <v>T10086-10</v>
      </c>
      <c r="X19" s="75">
        <f>Table1[[#This Row],[Order Qty]]</f>
        <v>0</v>
      </c>
      <c r="Y19" s="76" t="str">
        <f>Table1[[#This Row],[SPU]]</f>
        <v>ADS1119IPWR</v>
      </c>
      <c r="Z19" t="str">
        <f t="shared" si="2"/>
        <v>T10086-10</v>
      </c>
    </row>
    <row r="20" spans="1:26" ht="33.75" x14ac:dyDescent="0.2">
      <c r="A20" s="9"/>
      <c r="B20" s="55" t="s">
        <v>150</v>
      </c>
      <c r="C20" s="90" t="str">
        <f t="shared" si="0"/>
        <v>T10086-11</v>
      </c>
      <c r="D20" s="56" t="s">
        <v>296</v>
      </c>
      <c r="E20" s="57" t="s">
        <v>435</v>
      </c>
      <c r="F20" s="58">
        <v>2</v>
      </c>
      <c r="G20" s="59" t="s">
        <v>450</v>
      </c>
      <c r="H20" s="59" t="s">
        <v>579</v>
      </c>
      <c r="I20" s="59" t="s">
        <v>607</v>
      </c>
      <c r="J20" s="59" t="s">
        <v>579</v>
      </c>
      <c r="K20" s="65">
        <v>0.98599999999999999</v>
      </c>
      <c r="L20" s="59"/>
      <c r="M20" s="59"/>
      <c r="N20" s="59"/>
      <c r="O20" s="59"/>
      <c r="P20" s="60"/>
      <c r="Q20" s="61">
        <f>Table1[[#This Row],[Unit Price]]*Table1[[#This Row],[Order Qty]]</f>
        <v>0</v>
      </c>
      <c r="R20" s="62"/>
      <c r="S20" s="62">
        <v>2</v>
      </c>
      <c r="T20" s="64">
        <v>0</v>
      </c>
      <c r="U20" s="7"/>
      <c r="V20" s="75">
        <v>11</v>
      </c>
      <c r="W20" t="str">
        <f t="shared" si="1"/>
        <v>T10086-11</v>
      </c>
      <c r="X20" s="75">
        <f>Table1[[#This Row],[Order Qty]]</f>
        <v>0</v>
      </c>
      <c r="Y20" s="76" t="str">
        <f>Table1[[#This Row],[SPU]]</f>
        <v>LP38693MP-5.0/NOPB</v>
      </c>
      <c r="Z20" t="str">
        <f t="shared" si="2"/>
        <v>T10086-11</v>
      </c>
    </row>
    <row r="21" spans="1:26" ht="22.5" x14ac:dyDescent="0.2">
      <c r="A21" s="9"/>
      <c r="B21" s="55" t="s">
        <v>34</v>
      </c>
      <c r="C21" s="90" t="str">
        <f t="shared" si="0"/>
        <v>T10086-12</v>
      </c>
      <c r="D21" s="56" t="s">
        <v>165</v>
      </c>
      <c r="E21" s="57" t="s">
        <v>311</v>
      </c>
      <c r="F21" s="58">
        <v>16</v>
      </c>
      <c r="G21" s="59" t="s">
        <v>445</v>
      </c>
      <c r="H21" s="59" t="s">
        <v>807</v>
      </c>
      <c r="I21" s="59" t="s">
        <v>587</v>
      </c>
      <c r="J21" s="59" t="s">
        <v>457</v>
      </c>
      <c r="K21" s="65">
        <v>0.90969999999999995</v>
      </c>
      <c r="L21" s="59"/>
      <c r="M21" s="59"/>
      <c r="N21" s="59"/>
      <c r="O21" s="59"/>
      <c r="P21" s="60"/>
      <c r="Q21" s="61">
        <f>Table1[[#This Row],[Unit Price]]*Table1[[#This Row],[Order Qty]]</f>
        <v>14.555199999999999</v>
      </c>
      <c r="R21" s="62"/>
      <c r="S21" s="62"/>
      <c r="T21" s="63">
        <f>F21-N(S21)</f>
        <v>16</v>
      </c>
      <c r="U21" s="7"/>
      <c r="V21" s="75">
        <v>12</v>
      </c>
      <c r="W21" t="str">
        <f t="shared" si="1"/>
        <v>T10086-12</v>
      </c>
      <c r="X21" s="75">
        <f>Table1[[#This Row],[Order Qty]]</f>
        <v>16</v>
      </c>
      <c r="Y21" s="76" t="str">
        <f>Table1[[#This Row],[SPU]]</f>
        <v>‎P122119CT-ND‎</v>
      </c>
      <c r="Z21" t="str">
        <f t="shared" si="2"/>
        <v>T10086-12</v>
      </c>
    </row>
    <row r="22" spans="1:26" ht="22.5" x14ac:dyDescent="0.2">
      <c r="A22" s="9"/>
      <c r="B22" s="55" t="s">
        <v>145</v>
      </c>
      <c r="C22" s="90" t="str">
        <f t="shared" si="0"/>
        <v>T10086-13</v>
      </c>
      <c r="D22" s="56" t="s">
        <v>291</v>
      </c>
      <c r="E22" s="57" t="s">
        <v>430</v>
      </c>
      <c r="F22" s="58">
        <v>2</v>
      </c>
      <c r="G22" s="59" t="s">
        <v>450</v>
      </c>
      <c r="H22" s="59" t="s">
        <v>574</v>
      </c>
      <c r="I22" s="59" t="s">
        <v>607</v>
      </c>
      <c r="J22" s="59" t="s">
        <v>574</v>
      </c>
      <c r="K22" s="65">
        <v>5.86</v>
      </c>
      <c r="L22" s="59"/>
      <c r="M22" s="59"/>
      <c r="N22" s="59"/>
      <c r="O22" s="59"/>
      <c r="P22" s="60"/>
      <c r="Q22" s="61">
        <f>Table1[[#This Row],[Unit Price]]*Table1[[#This Row],[Order Qty]]</f>
        <v>0</v>
      </c>
      <c r="R22" s="62"/>
      <c r="S22" s="62">
        <v>2</v>
      </c>
      <c r="T22" s="64">
        <v>0</v>
      </c>
      <c r="U22" s="7"/>
      <c r="V22" s="75">
        <v>13</v>
      </c>
      <c r="W22" t="str">
        <f t="shared" si="1"/>
        <v>T10086-13</v>
      </c>
      <c r="X22" s="75">
        <f>Table1[[#This Row],[Order Qty]]</f>
        <v>0</v>
      </c>
      <c r="Y22" s="76" t="str">
        <f>Table1[[#This Row],[SPU]]</f>
        <v>ADS131M08IPBSR</v>
      </c>
      <c r="Z22" t="str">
        <f t="shared" si="2"/>
        <v>T10086-13</v>
      </c>
    </row>
    <row r="23" spans="1:26" ht="22.5" x14ac:dyDescent="0.2">
      <c r="A23" s="9"/>
      <c r="B23" s="55" t="s">
        <v>146</v>
      </c>
      <c r="C23" s="90" t="str">
        <f t="shared" si="0"/>
        <v>T10086-14</v>
      </c>
      <c r="D23" s="56" t="s">
        <v>292</v>
      </c>
      <c r="E23" s="57" t="s">
        <v>431</v>
      </c>
      <c r="F23" s="58">
        <v>2</v>
      </c>
      <c r="G23" s="59" t="s">
        <v>450</v>
      </c>
      <c r="H23" s="59" t="s">
        <v>575</v>
      </c>
      <c r="I23" s="59" t="s">
        <v>607</v>
      </c>
      <c r="J23" s="59" t="s">
        <v>575</v>
      </c>
      <c r="K23" s="65">
        <v>2.4900000000000002</v>
      </c>
      <c r="L23" s="59"/>
      <c r="M23" s="59"/>
      <c r="N23" s="59"/>
      <c r="O23" s="59"/>
      <c r="P23" s="60"/>
      <c r="Q23" s="61">
        <f>Table1[[#This Row],[Unit Price]]*Table1[[#This Row],[Order Qty]]</f>
        <v>0</v>
      </c>
      <c r="R23" s="62"/>
      <c r="S23" s="62">
        <v>2</v>
      </c>
      <c r="T23" s="64">
        <v>0</v>
      </c>
      <c r="U23" s="7"/>
      <c r="V23" s="75">
        <v>14</v>
      </c>
      <c r="W23" t="str">
        <f t="shared" si="1"/>
        <v>T10086-14</v>
      </c>
      <c r="X23" s="75">
        <f>Table1[[#This Row],[Order Qty]]</f>
        <v>0</v>
      </c>
      <c r="Y23" s="76" t="str">
        <f>Table1[[#This Row],[SPU]]</f>
        <v>REF2025AIDDCR</v>
      </c>
      <c r="Z23" t="str">
        <f t="shared" si="2"/>
        <v>T10086-14</v>
      </c>
    </row>
    <row r="24" spans="1:26" ht="22.5" x14ac:dyDescent="0.2">
      <c r="A24" s="9"/>
      <c r="B24" s="55" t="s">
        <v>45</v>
      </c>
      <c r="C24" s="90" t="str">
        <f t="shared" si="0"/>
        <v>T10086-15</v>
      </c>
      <c r="D24" s="56" t="s">
        <v>178</v>
      </c>
      <c r="E24" s="57" t="s">
        <v>323</v>
      </c>
      <c r="F24" s="58">
        <v>1</v>
      </c>
      <c r="G24" s="59" t="s">
        <v>449</v>
      </c>
      <c r="H24" s="59" t="s">
        <v>469</v>
      </c>
      <c r="I24" s="59" t="s">
        <v>594</v>
      </c>
      <c r="J24" s="59" t="s">
        <v>45</v>
      </c>
      <c r="K24" s="65">
        <v>0.96096000000000004</v>
      </c>
      <c r="L24" s="59"/>
      <c r="M24" s="59"/>
      <c r="N24" s="59"/>
      <c r="O24" s="59"/>
      <c r="P24" s="60"/>
      <c r="Q24" s="61">
        <f>Table1[[#This Row],[Unit Price]]*Table1[[#This Row],[Order Qty]]</f>
        <v>0.96096000000000004</v>
      </c>
      <c r="R24" s="62"/>
      <c r="S24" s="62"/>
      <c r="T24" s="63">
        <f>F24-N(S24)</f>
        <v>1</v>
      </c>
      <c r="U24" s="7"/>
      <c r="V24" s="75">
        <v>15</v>
      </c>
      <c r="W24" t="str">
        <f t="shared" si="1"/>
        <v>T10086-15</v>
      </c>
      <c r="X24" s="75">
        <f>Table1[[#This Row],[Order Qty]]</f>
        <v>1</v>
      </c>
      <c r="Y24" s="76" t="str">
        <f>Table1[[#This Row],[SPU]]</f>
        <v>1698521</v>
      </c>
      <c r="Z24" t="str">
        <f t="shared" si="2"/>
        <v>T10086-15</v>
      </c>
    </row>
    <row r="25" spans="1:26" ht="22.5" x14ac:dyDescent="0.2">
      <c r="A25" s="9"/>
      <c r="B25" s="55" t="s">
        <v>49</v>
      </c>
      <c r="C25" s="90" t="str">
        <f t="shared" si="0"/>
        <v>T10086-16</v>
      </c>
      <c r="D25" s="56" t="s">
        <v>182</v>
      </c>
      <c r="E25" s="57" t="s">
        <v>327</v>
      </c>
      <c r="F25" s="58">
        <v>1</v>
      </c>
      <c r="G25" s="59" t="s">
        <v>445</v>
      </c>
      <c r="H25" s="59" t="s">
        <v>473</v>
      </c>
      <c r="I25" s="59" t="s">
        <v>594</v>
      </c>
      <c r="J25" s="59" t="s">
        <v>49</v>
      </c>
      <c r="K25" s="65">
        <v>2.31</v>
      </c>
      <c r="L25" s="59"/>
      <c r="M25" s="59"/>
      <c r="N25" s="59"/>
      <c r="O25" s="59"/>
      <c r="P25" s="60"/>
      <c r="Q25" s="61">
        <f>Table1[[#This Row],[Unit Price]]*Table1[[#This Row],[Order Qty]]</f>
        <v>2.31</v>
      </c>
      <c r="R25" s="62"/>
      <c r="S25" s="62"/>
      <c r="T25" s="63">
        <f>F25-N(S25)</f>
        <v>1</v>
      </c>
      <c r="U25" s="7"/>
      <c r="V25" s="75">
        <v>16</v>
      </c>
      <c r="W25" t="str">
        <f t="shared" si="1"/>
        <v>T10086-16</v>
      </c>
      <c r="X25" s="75">
        <f>Table1[[#This Row],[Order Qty]]</f>
        <v>1</v>
      </c>
      <c r="Y25" s="76" t="str">
        <f>Table1[[#This Row],[SPU]]</f>
        <v>565-3078-1-ND</v>
      </c>
      <c r="Z25" t="str">
        <f t="shared" si="2"/>
        <v>T10086-16</v>
      </c>
    </row>
    <row r="26" spans="1:26" x14ac:dyDescent="0.2">
      <c r="A26" s="9"/>
      <c r="B26" s="55" t="s">
        <v>63</v>
      </c>
      <c r="C26" s="90" t="str">
        <f t="shared" si="0"/>
        <v>T10086-17</v>
      </c>
      <c r="D26" s="56" t="s">
        <v>197</v>
      </c>
      <c r="E26" s="57" t="s">
        <v>342</v>
      </c>
      <c r="F26" s="58">
        <v>1</v>
      </c>
      <c r="G26" s="59" t="s">
        <v>445</v>
      </c>
      <c r="H26" s="59" t="s">
        <v>487</v>
      </c>
      <c r="I26" s="59" t="s">
        <v>589</v>
      </c>
      <c r="J26" s="59" t="s">
        <v>63</v>
      </c>
      <c r="K26" s="65">
        <v>0.28999999999999998</v>
      </c>
      <c r="L26" s="59"/>
      <c r="M26" s="59"/>
      <c r="N26" s="59"/>
      <c r="O26" s="59"/>
      <c r="P26" s="60"/>
      <c r="Q26" s="61">
        <f>Table1[[#This Row],[Unit Price]]*Table1[[#This Row],[Order Qty]]</f>
        <v>0</v>
      </c>
      <c r="R26" s="62"/>
      <c r="S26" s="62">
        <v>2</v>
      </c>
      <c r="T26" s="64">
        <v>0</v>
      </c>
      <c r="U26" s="7"/>
      <c r="V26" s="75">
        <v>17</v>
      </c>
      <c r="W26" t="str">
        <f t="shared" si="1"/>
        <v>T10086-17</v>
      </c>
      <c r="X26" s="75">
        <f>Table1[[#This Row],[Order Qty]]</f>
        <v>0</v>
      </c>
      <c r="Y26" s="76" t="str">
        <f>Table1[[#This Row],[SPU]]</f>
        <v>478-1205-1-ND</v>
      </c>
      <c r="Z26" t="str">
        <f t="shared" si="2"/>
        <v>T10086-17</v>
      </c>
    </row>
    <row r="27" spans="1:26" ht="22.5" x14ac:dyDescent="0.2">
      <c r="A27" s="9"/>
      <c r="B27" s="55" t="s">
        <v>54</v>
      </c>
      <c r="C27" s="90" t="str">
        <f t="shared" si="0"/>
        <v>T10086-18</v>
      </c>
      <c r="D27" s="56" t="s">
        <v>187</v>
      </c>
      <c r="E27" s="57" t="s">
        <v>332</v>
      </c>
      <c r="F27" s="58">
        <v>10</v>
      </c>
      <c r="G27" s="59" t="s">
        <v>445</v>
      </c>
      <c r="H27" s="59" t="s">
        <v>478</v>
      </c>
      <c r="I27" s="59" t="s">
        <v>586</v>
      </c>
      <c r="J27" s="59" t="s">
        <v>54</v>
      </c>
      <c r="K27" s="65">
        <v>0.24299999999999999</v>
      </c>
      <c r="L27" s="59"/>
      <c r="M27" s="59"/>
      <c r="N27" s="59"/>
      <c r="O27" s="59"/>
      <c r="P27" s="60"/>
      <c r="Q27" s="61">
        <f>Table1[[#This Row],[Unit Price]]*Table1[[#This Row],[Order Qty]]</f>
        <v>2.4299999999999997</v>
      </c>
      <c r="R27" s="62"/>
      <c r="S27" s="62"/>
      <c r="T27" s="63">
        <f t="shared" ref="T27:T35" si="3">F27-N(S27)</f>
        <v>10</v>
      </c>
      <c r="U27" s="7"/>
      <c r="V27" s="75">
        <v>18</v>
      </c>
      <c r="W27" t="str">
        <f t="shared" si="1"/>
        <v>T10086-18</v>
      </c>
      <c r="X27" s="75">
        <f>Table1[[#This Row],[Order Qty]]</f>
        <v>10</v>
      </c>
      <c r="Y27" s="76" t="str">
        <f>Table1[[#This Row],[SPU]]</f>
        <v>399-14102-1-ND</v>
      </c>
      <c r="Z27" t="str">
        <f t="shared" si="2"/>
        <v>T10086-18</v>
      </c>
    </row>
    <row r="28" spans="1:26" ht="22.5" x14ac:dyDescent="0.2">
      <c r="A28" s="9"/>
      <c r="B28" s="55" t="s">
        <v>43</v>
      </c>
      <c r="C28" s="90" t="str">
        <f t="shared" si="0"/>
        <v>T10086-19</v>
      </c>
      <c r="D28" s="56" t="s">
        <v>175</v>
      </c>
      <c r="E28" s="57" t="s">
        <v>320</v>
      </c>
      <c r="F28" s="58">
        <v>2</v>
      </c>
      <c r="G28" s="59" t="s">
        <v>445</v>
      </c>
      <c r="H28" s="59" t="s">
        <v>466</v>
      </c>
      <c r="I28" s="59" t="s">
        <v>588</v>
      </c>
      <c r="J28" s="59" t="s">
        <v>43</v>
      </c>
      <c r="K28" s="65">
        <v>0.19</v>
      </c>
      <c r="L28" s="59"/>
      <c r="M28" s="59"/>
      <c r="N28" s="59"/>
      <c r="O28" s="59"/>
      <c r="P28" s="60"/>
      <c r="Q28" s="61">
        <f>Table1[[#This Row],[Unit Price]]*Table1[[#This Row],[Order Qty]]</f>
        <v>0.38</v>
      </c>
      <c r="R28" s="62"/>
      <c r="S28" s="62"/>
      <c r="T28" s="63">
        <f t="shared" si="3"/>
        <v>2</v>
      </c>
      <c r="U28" s="7"/>
      <c r="V28" s="75">
        <v>19</v>
      </c>
      <c r="W28" t="str">
        <f t="shared" si="1"/>
        <v>T10086-19</v>
      </c>
      <c r="X28" s="75">
        <f>Table1[[#This Row],[Order Qty]]</f>
        <v>2</v>
      </c>
      <c r="Y28" s="76" t="str">
        <f>Table1[[#This Row],[SPU]]</f>
        <v>490-9666-1-ND</v>
      </c>
      <c r="Z28" t="str">
        <f t="shared" si="2"/>
        <v>T10086-19</v>
      </c>
    </row>
    <row r="29" spans="1:26" ht="22.5" x14ac:dyDescent="0.2">
      <c r="A29" s="9"/>
      <c r="B29" s="55" t="s">
        <v>53</v>
      </c>
      <c r="C29" s="90" t="str">
        <f t="shared" si="0"/>
        <v>T10086-20</v>
      </c>
      <c r="D29" s="56" t="s">
        <v>186</v>
      </c>
      <c r="E29" s="57" t="s">
        <v>331</v>
      </c>
      <c r="F29" s="58">
        <v>1</v>
      </c>
      <c r="G29" s="59" t="s">
        <v>445</v>
      </c>
      <c r="H29" s="59" t="s">
        <v>477</v>
      </c>
      <c r="I29" s="59" t="s">
        <v>595</v>
      </c>
      <c r="J29" s="59" t="s">
        <v>627</v>
      </c>
      <c r="K29" s="65">
        <v>0.11</v>
      </c>
      <c r="L29" s="59"/>
      <c r="M29" s="59"/>
      <c r="N29" s="59"/>
      <c r="O29" s="59"/>
      <c r="P29" s="60"/>
      <c r="Q29" s="61">
        <f>Table1[[#This Row],[Unit Price]]*Table1[[#This Row],[Order Qty]]</f>
        <v>0.11</v>
      </c>
      <c r="R29" s="62"/>
      <c r="S29" s="62"/>
      <c r="T29" s="63">
        <f t="shared" si="3"/>
        <v>1</v>
      </c>
      <c r="U29" s="7"/>
      <c r="V29" s="75">
        <v>20</v>
      </c>
      <c r="W29" t="str">
        <f t="shared" si="1"/>
        <v>T10086-20</v>
      </c>
      <c r="X29" s="75">
        <f>Table1[[#This Row],[Order Qty]]</f>
        <v>1</v>
      </c>
      <c r="Y29" s="76" t="str">
        <f>Table1[[#This Row],[SPU]]</f>
        <v>311-4100-1-ND</v>
      </c>
      <c r="Z29" t="str">
        <f t="shared" si="2"/>
        <v>T10086-20</v>
      </c>
    </row>
    <row r="30" spans="1:26" ht="22.5" x14ac:dyDescent="0.2">
      <c r="A30" s="9"/>
      <c r="B30" s="55" t="s">
        <v>48</v>
      </c>
      <c r="C30" s="90" t="str">
        <f t="shared" si="0"/>
        <v>T10086-21</v>
      </c>
      <c r="D30" s="56" t="s">
        <v>181</v>
      </c>
      <c r="E30" s="57" t="s">
        <v>326</v>
      </c>
      <c r="F30" s="58">
        <v>2</v>
      </c>
      <c r="G30" s="59" t="s">
        <v>445</v>
      </c>
      <c r="H30" s="59" t="s">
        <v>472</v>
      </c>
      <c r="I30" s="59" t="s">
        <v>588</v>
      </c>
      <c r="J30" s="59" t="s">
        <v>48</v>
      </c>
      <c r="K30" s="65">
        <v>0.28000000000000003</v>
      </c>
      <c r="L30" s="59"/>
      <c r="M30" s="59"/>
      <c r="N30" s="59"/>
      <c r="O30" s="59"/>
      <c r="P30" s="60"/>
      <c r="Q30" s="61">
        <f>Table1[[#This Row],[Unit Price]]*Table1[[#This Row],[Order Qty]]</f>
        <v>0.56000000000000005</v>
      </c>
      <c r="R30" s="62"/>
      <c r="S30" s="62"/>
      <c r="T30" s="63">
        <f t="shared" si="3"/>
        <v>2</v>
      </c>
      <c r="U30" s="7"/>
      <c r="V30" s="75">
        <v>21</v>
      </c>
      <c r="W30" t="str">
        <f t="shared" si="1"/>
        <v>T10086-21</v>
      </c>
      <c r="X30" s="75">
        <f>Table1[[#This Row],[Order Qty]]</f>
        <v>2</v>
      </c>
      <c r="Y30" s="76" t="str">
        <f>Table1[[#This Row],[SPU]]</f>
        <v>490-3285-1-ND</v>
      </c>
      <c r="Z30" t="str">
        <f t="shared" si="2"/>
        <v>T10086-21</v>
      </c>
    </row>
    <row r="31" spans="1:26" ht="22.5" x14ac:dyDescent="0.2">
      <c r="A31" s="9"/>
      <c r="B31" s="55" t="s">
        <v>47</v>
      </c>
      <c r="C31" s="90" t="str">
        <f t="shared" si="0"/>
        <v>T10086-22</v>
      </c>
      <c r="D31" s="56" t="s">
        <v>180</v>
      </c>
      <c r="E31" s="57" t="s">
        <v>325</v>
      </c>
      <c r="F31" s="58">
        <v>2</v>
      </c>
      <c r="G31" s="59" t="s">
        <v>445</v>
      </c>
      <c r="H31" s="59" t="s">
        <v>471</v>
      </c>
      <c r="I31" s="59" t="s">
        <v>592</v>
      </c>
      <c r="J31" s="59" t="s">
        <v>47</v>
      </c>
      <c r="K31" s="65">
        <v>0.18</v>
      </c>
      <c r="L31" s="59"/>
      <c r="M31" s="59"/>
      <c r="N31" s="59"/>
      <c r="O31" s="59"/>
      <c r="P31" s="60"/>
      <c r="Q31" s="61">
        <f>Table1[[#This Row],[Unit Price]]*Table1[[#This Row],[Order Qty]]</f>
        <v>0.36</v>
      </c>
      <c r="R31" s="62"/>
      <c r="S31" s="62"/>
      <c r="T31" s="63">
        <f t="shared" si="3"/>
        <v>2</v>
      </c>
      <c r="U31" s="7"/>
      <c r="V31" s="75">
        <v>22</v>
      </c>
      <c r="W31" t="str">
        <f t="shared" si="1"/>
        <v>T10086-22</v>
      </c>
      <c r="X31" s="75">
        <f>Table1[[#This Row],[Order Qty]]</f>
        <v>2</v>
      </c>
      <c r="Y31" s="76" t="str">
        <f>Table1[[#This Row],[SPU]]</f>
        <v>445-1418-1-ND</v>
      </c>
      <c r="Z31" t="str">
        <f t="shared" si="2"/>
        <v>T10086-22</v>
      </c>
    </row>
    <row r="32" spans="1:26" ht="22.5" x14ac:dyDescent="0.2">
      <c r="A32" s="9"/>
      <c r="B32" s="55" t="s">
        <v>30</v>
      </c>
      <c r="C32" s="90" t="str">
        <f t="shared" si="0"/>
        <v>T10086-23</v>
      </c>
      <c r="D32" s="56" t="s">
        <v>160</v>
      </c>
      <c r="E32" s="57" t="s">
        <v>306</v>
      </c>
      <c r="F32" s="58">
        <v>17</v>
      </c>
      <c r="G32" s="59" t="s">
        <v>445</v>
      </c>
      <c r="H32" s="59" t="s">
        <v>452</v>
      </c>
      <c r="I32" s="59" t="s">
        <v>586</v>
      </c>
      <c r="J32" s="59" t="s">
        <v>30</v>
      </c>
      <c r="K32" s="65">
        <v>0.28899999999999998</v>
      </c>
      <c r="L32" s="59"/>
      <c r="M32" s="59"/>
      <c r="N32" s="59"/>
      <c r="O32" s="59"/>
      <c r="P32" s="60"/>
      <c r="Q32" s="61">
        <f>Table1[[#This Row],[Unit Price]]*Table1[[#This Row],[Order Qty]]</f>
        <v>4.9129999999999994</v>
      </c>
      <c r="R32" s="62"/>
      <c r="S32" s="62"/>
      <c r="T32" s="63">
        <f t="shared" si="3"/>
        <v>17</v>
      </c>
      <c r="U32" s="7"/>
      <c r="V32" s="75">
        <v>23</v>
      </c>
      <c r="W32" t="str">
        <f t="shared" si="1"/>
        <v>T10086-23</v>
      </c>
      <c r="X32" s="75">
        <f>Table1[[#This Row],[Order Qty]]</f>
        <v>17</v>
      </c>
      <c r="Y32" s="76" t="str">
        <f>Table1[[#This Row],[SPU]]</f>
        <v>399-1282-1-ND</v>
      </c>
      <c r="Z32" t="str">
        <f t="shared" si="2"/>
        <v>T10086-23</v>
      </c>
    </row>
    <row r="33" spans="1:26" ht="225" x14ac:dyDescent="0.2">
      <c r="A33" s="9"/>
      <c r="B33" s="55" t="s">
        <v>33</v>
      </c>
      <c r="C33" s="90" t="str">
        <f t="shared" si="0"/>
        <v>T10086-24</v>
      </c>
      <c r="D33" s="56" t="s">
        <v>163</v>
      </c>
      <c r="E33" s="57" t="s">
        <v>309</v>
      </c>
      <c r="F33" s="58">
        <v>183</v>
      </c>
      <c r="G33" s="59" t="s">
        <v>447</v>
      </c>
      <c r="H33" s="59" t="s">
        <v>455</v>
      </c>
      <c r="I33" s="59" t="s">
        <v>589</v>
      </c>
      <c r="J33" s="59" t="s">
        <v>455</v>
      </c>
      <c r="K33" s="65">
        <v>0.1132</v>
      </c>
      <c r="L33" s="59"/>
      <c r="M33" s="59"/>
      <c r="N33" s="59"/>
      <c r="O33" s="59"/>
      <c r="P33" s="60"/>
      <c r="Q33" s="61">
        <f>Table1[[#This Row],[Unit Price]]*Table1[[#This Row],[Order Qty]]</f>
        <v>20.715599999999998</v>
      </c>
      <c r="R33" s="62"/>
      <c r="S33" s="62"/>
      <c r="T33" s="63">
        <f t="shared" si="3"/>
        <v>183</v>
      </c>
      <c r="U33" s="7"/>
      <c r="V33" s="75">
        <v>24</v>
      </c>
      <c r="W33" t="str">
        <f t="shared" si="1"/>
        <v>T10086-24</v>
      </c>
      <c r="X33" s="75">
        <f>Table1[[#This Row],[Order Qty]]</f>
        <v>183</v>
      </c>
      <c r="Y33" s="76" t="str">
        <f>Table1[[#This Row],[SPU]]</f>
        <v>06033C104JAT2A</v>
      </c>
      <c r="Z33" t="str">
        <f t="shared" si="2"/>
        <v>T10086-24</v>
      </c>
    </row>
    <row r="34" spans="1:26" ht="22.5" x14ac:dyDescent="0.2">
      <c r="A34" s="9"/>
      <c r="B34" s="55" t="s">
        <v>62</v>
      </c>
      <c r="C34" s="90" t="str">
        <f t="shared" si="0"/>
        <v>T10086-25</v>
      </c>
      <c r="D34" s="56" t="s">
        <v>196</v>
      </c>
      <c r="E34" s="57" t="s">
        <v>341</v>
      </c>
      <c r="F34" s="58">
        <v>1</v>
      </c>
      <c r="G34" s="59" t="s">
        <v>445</v>
      </c>
      <c r="H34" s="59" t="s">
        <v>791</v>
      </c>
      <c r="I34" s="59" t="s">
        <v>790</v>
      </c>
      <c r="J34" s="59" t="s">
        <v>789</v>
      </c>
      <c r="K34" s="65">
        <v>0.21</v>
      </c>
      <c r="L34" s="59"/>
      <c r="M34" s="59"/>
      <c r="N34" s="59"/>
      <c r="O34" s="59"/>
      <c r="P34" s="60"/>
      <c r="Q34" s="61">
        <f>Table1[[#This Row],[Unit Price]]*Table1[[#This Row],[Order Qty]]</f>
        <v>0.21</v>
      </c>
      <c r="R34" s="62"/>
      <c r="S34" s="62"/>
      <c r="T34" s="63">
        <f t="shared" si="3"/>
        <v>1</v>
      </c>
      <c r="U34" s="7"/>
      <c r="V34" s="75">
        <v>25</v>
      </c>
      <c r="W34" t="str">
        <f t="shared" si="1"/>
        <v>T10086-25</v>
      </c>
      <c r="X34" s="75">
        <f>Table1[[#This Row],[Order Qty]]</f>
        <v>1</v>
      </c>
      <c r="Y34" s="76" t="str">
        <f>Table1[[#This Row],[SPU]]</f>
        <v>‎445-5936-1-ND‎</v>
      </c>
      <c r="Z34" t="str">
        <f t="shared" si="2"/>
        <v>T10086-25</v>
      </c>
    </row>
    <row r="35" spans="1:26" ht="22.5" x14ac:dyDescent="0.2">
      <c r="A35" s="9"/>
      <c r="B35" s="55" t="s">
        <v>60</v>
      </c>
      <c r="C35" s="90" t="str">
        <f t="shared" si="0"/>
        <v>T10086-26</v>
      </c>
      <c r="D35" s="56" t="s">
        <v>194</v>
      </c>
      <c r="E35" s="57" t="s">
        <v>339</v>
      </c>
      <c r="F35" s="58">
        <v>1</v>
      </c>
      <c r="G35" s="59" t="s">
        <v>445</v>
      </c>
      <c r="H35" s="59" t="s">
        <v>484</v>
      </c>
      <c r="I35" s="59" t="s">
        <v>590</v>
      </c>
      <c r="J35" s="59" t="s">
        <v>630</v>
      </c>
      <c r="K35" s="65">
        <v>0.1</v>
      </c>
      <c r="L35" s="59"/>
      <c r="M35" s="59"/>
      <c r="N35" s="59"/>
      <c r="O35" s="59"/>
      <c r="P35" s="60"/>
      <c r="Q35" s="61">
        <f>Table1[[#This Row],[Unit Price]]*Table1[[#This Row],[Order Qty]]</f>
        <v>0.1</v>
      </c>
      <c r="R35" s="62"/>
      <c r="S35" s="62"/>
      <c r="T35" s="63">
        <f t="shared" si="3"/>
        <v>1</v>
      </c>
      <c r="U35" s="7"/>
      <c r="V35" s="75">
        <v>26</v>
      </c>
      <c r="W35" t="str">
        <f t="shared" si="1"/>
        <v>T10086-26</v>
      </c>
      <c r="X35" s="75">
        <f>Table1[[#This Row],[Order Qty]]</f>
        <v>1</v>
      </c>
      <c r="Y35" s="76" t="str">
        <f>Table1[[#This Row],[SPU]]</f>
        <v>1276-1067-1-ND</v>
      </c>
      <c r="Z35" t="str">
        <f t="shared" si="2"/>
        <v>T10086-26</v>
      </c>
    </row>
    <row r="36" spans="1:26" ht="90" x14ac:dyDescent="0.2">
      <c r="A36" s="9"/>
      <c r="B36" s="55" t="s">
        <v>33</v>
      </c>
      <c r="C36" s="90" t="str">
        <f t="shared" si="0"/>
        <v>T10086-27</v>
      </c>
      <c r="D36" s="56" t="s">
        <v>164</v>
      </c>
      <c r="E36" s="57" t="s">
        <v>310</v>
      </c>
      <c r="F36" s="58">
        <v>78</v>
      </c>
      <c r="G36" s="59" t="s">
        <v>445</v>
      </c>
      <c r="H36" s="59" t="s">
        <v>456</v>
      </c>
      <c r="I36" s="59" t="s">
        <v>590</v>
      </c>
      <c r="J36" s="59" t="s">
        <v>622</v>
      </c>
      <c r="K36" s="65">
        <v>2.52E-2</v>
      </c>
      <c r="L36" s="59"/>
      <c r="M36" s="59"/>
      <c r="N36" s="59"/>
      <c r="O36" s="59"/>
      <c r="P36" s="60"/>
      <c r="Q36" s="61">
        <f>Table1[[#This Row],[Unit Price]]*Table1[[#This Row],[Order Qty]]</f>
        <v>1.26</v>
      </c>
      <c r="R36" s="62"/>
      <c r="S36" s="62">
        <v>34</v>
      </c>
      <c r="T36" s="64">
        <v>50</v>
      </c>
      <c r="U36" s="7"/>
      <c r="V36" s="75">
        <v>27</v>
      </c>
      <c r="W36" t="str">
        <f t="shared" si="1"/>
        <v>T10086-27</v>
      </c>
      <c r="X36" s="75">
        <f>Table1[[#This Row],[Order Qty]]</f>
        <v>50</v>
      </c>
      <c r="Y36" s="76" t="str">
        <f>Table1[[#This Row],[SPU]]</f>
        <v>1276-1184-1-ND</v>
      </c>
      <c r="Z36" t="str">
        <f t="shared" si="2"/>
        <v>T10086-27</v>
      </c>
    </row>
    <row r="37" spans="1:26" ht="22.5" x14ac:dyDescent="0.2">
      <c r="A37" s="9"/>
      <c r="B37" s="55" t="s">
        <v>40</v>
      </c>
      <c r="C37" s="90" t="str">
        <f t="shared" si="0"/>
        <v>T10086-28</v>
      </c>
      <c r="D37" s="56" t="s">
        <v>172</v>
      </c>
      <c r="E37" s="57" t="s">
        <v>318</v>
      </c>
      <c r="F37" s="58">
        <v>4</v>
      </c>
      <c r="G37" s="59" t="s">
        <v>446</v>
      </c>
      <c r="H37" s="59" t="s">
        <v>463</v>
      </c>
      <c r="I37" s="59" t="s">
        <v>588</v>
      </c>
      <c r="J37" s="59" t="s">
        <v>40</v>
      </c>
      <c r="K37" s="65">
        <v>0.15239</v>
      </c>
      <c r="L37" s="59"/>
      <c r="M37" s="59"/>
      <c r="N37" s="59"/>
      <c r="O37" s="59"/>
      <c r="P37" s="60"/>
      <c r="Q37" s="61">
        <f>Table1[[#This Row],[Unit Price]]*Table1[[#This Row],[Order Qty]]</f>
        <v>0.60955999999999999</v>
      </c>
      <c r="R37" s="62"/>
      <c r="S37" s="62"/>
      <c r="T37" s="63">
        <f t="shared" ref="T37:T60" si="4">F37-N(S37)</f>
        <v>4</v>
      </c>
      <c r="U37" s="7"/>
      <c r="V37" s="75">
        <v>28</v>
      </c>
      <c r="W37" t="str">
        <f t="shared" si="1"/>
        <v>T10086-28</v>
      </c>
      <c r="X37" s="75">
        <f>Table1[[#This Row],[Order Qty]]</f>
        <v>4</v>
      </c>
      <c r="Y37" s="76" t="str">
        <f>Table1[[#This Row],[SPU]]</f>
        <v>C703693</v>
      </c>
      <c r="Z37" t="str">
        <f t="shared" si="2"/>
        <v>T10086-28</v>
      </c>
    </row>
    <row r="38" spans="1:26" ht="22.5" x14ac:dyDescent="0.2">
      <c r="A38" s="9"/>
      <c r="B38" s="55" t="s">
        <v>46</v>
      </c>
      <c r="C38" s="90" t="str">
        <f t="shared" si="0"/>
        <v>T10086-29</v>
      </c>
      <c r="D38" s="56" t="s">
        <v>179</v>
      </c>
      <c r="E38" s="57" t="s">
        <v>324</v>
      </c>
      <c r="F38" s="58">
        <v>1</v>
      </c>
      <c r="G38" s="59" t="s">
        <v>445</v>
      </c>
      <c r="H38" s="59" t="s">
        <v>470</v>
      </c>
      <c r="I38" s="59" t="s">
        <v>592</v>
      </c>
      <c r="J38" s="59" t="s">
        <v>626</v>
      </c>
      <c r="K38" s="65">
        <v>2.2400000000000002</v>
      </c>
      <c r="L38" s="59"/>
      <c r="M38" s="59"/>
      <c r="N38" s="59"/>
      <c r="O38" s="59"/>
      <c r="P38" s="60"/>
      <c r="Q38" s="61">
        <f>Table1[[#This Row],[Unit Price]]*Table1[[#This Row],[Order Qty]]</f>
        <v>2.2400000000000002</v>
      </c>
      <c r="R38" s="62"/>
      <c r="S38" s="62"/>
      <c r="T38" s="63">
        <f t="shared" si="4"/>
        <v>1</v>
      </c>
      <c r="U38" s="7"/>
      <c r="V38" s="75">
        <v>29</v>
      </c>
      <c r="W38" t="str">
        <f t="shared" si="1"/>
        <v>T10086-29</v>
      </c>
      <c r="X38" s="75">
        <f>Table1[[#This Row],[Order Qty]]</f>
        <v>1</v>
      </c>
      <c r="Y38" s="76" t="str">
        <f>Table1[[#This Row],[SPU]]</f>
        <v>445-5212-1-ND</v>
      </c>
      <c r="Z38" t="str">
        <f t="shared" si="2"/>
        <v>T10086-29</v>
      </c>
    </row>
    <row r="39" spans="1:26" x14ac:dyDescent="0.2">
      <c r="A39" s="9"/>
      <c r="B39" s="55" t="s">
        <v>44</v>
      </c>
      <c r="C39" s="90" t="str">
        <f t="shared" si="0"/>
        <v>T10086-30</v>
      </c>
      <c r="D39" s="56" t="s">
        <v>177</v>
      </c>
      <c r="E39" s="57" t="s">
        <v>322</v>
      </c>
      <c r="F39" s="58">
        <v>3</v>
      </c>
      <c r="G39" s="59" t="s">
        <v>445</v>
      </c>
      <c r="H39" s="59" t="s">
        <v>468</v>
      </c>
      <c r="I39" s="59" t="s">
        <v>593</v>
      </c>
      <c r="J39" s="59" t="s">
        <v>44</v>
      </c>
      <c r="K39" s="65">
        <v>0.44</v>
      </c>
      <c r="L39" s="59"/>
      <c r="M39" s="59"/>
      <c r="N39" s="59"/>
      <c r="O39" s="59"/>
      <c r="P39" s="60"/>
      <c r="Q39" s="61">
        <f>Table1[[#This Row],[Unit Price]]*Table1[[#This Row],[Order Qty]]</f>
        <v>1.32</v>
      </c>
      <c r="R39" s="62"/>
      <c r="S39" s="62"/>
      <c r="T39" s="63">
        <f t="shared" si="4"/>
        <v>3</v>
      </c>
      <c r="U39" s="7"/>
      <c r="V39" s="75">
        <v>30</v>
      </c>
      <c r="W39" t="str">
        <f t="shared" si="1"/>
        <v>T10086-30</v>
      </c>
      <c r="X39" s="75">
        <f>Table1[[#This Row],[Order Qty]]</f>
        <v>3</v>
      </c>
      <c r="Y39" s="76" t="str">
        <f>Table1[[#This Row],[SPU]]</f>
        <v>587-3319-1-ND</v>
      </c>
      <c r="Z39" t="str">
        <f t="shared" si="2"/>
        <v>T10086-30</v>
      </c>
    </row>
    <row r="40" spans="1:26" x14ac:dyDescent="0.2">
      <c r="A40" s="9"/>
      <c r="B40" s="55" t="s">
        <v>55</v>
      </c>
      <c r="C40" s="90" t="str">
        <f t="shared" si="0"/>
        <v>T10086-31</v>
      </c>
      <c r="D40" s="56" t="s">
        <v>189</v>
      </c>
      <c r="E40" s="57" t="s">
        <v>334</v>
      </c>
      <c r="F40" s="58">
        <v>2</v>
      </c>
      <c r="G40" s="59" t="s">
        <v>445</v>
      </c>
      <c r="H40" s="59" t="s">
        <v>480</v>
      </c>
      <c r="I40" s="59" t="s">
        <v>590</v>
      </c>
      <c r="J40" s="59" t="s">
        <v>629</v>
      </c>
      <c r="K40" s="65">
        <v>0.28999999999999998</v>
      </c>
      <c r="L40" s="59"/>
      <c r="M40" s="59"/>
      <c r="N40" s="59"/>
      <c r="O40" s="59"/>
      <c r="P40" s="60"/>
      <c r="Q40" s="61">
        <f>Table1[[#This Row],[Unit Price]]*Table1[[#This Row],[Order Qty]]</f>
        <v>0.57999999999999996</v>
      </c>
      <c r="R40" s="62"/>
      <c r="S40" s="62"/>
      <c r="T40" s="63">
        <f t="shared" si="4"/>
        <v>2</v>
      </c>
      <c r="U40" s="7"/>
      <c r="V40" s="75">
        <v>31</v>
      </c>
      <c r="W40" t="str">
        <f t="shared" si="1"/>
        <v>T10086-31</v>
      </c>
      <c r="X40" s="75">
        <f>Table1[[#This Row],[Order Qty]]</f>
        <v>2</v>
      </c>
      <c r="Y40" s="76" t="str">
        <f>Table1[[#This Row],[SPU]]</f>
        <v>1276-1869-1-ND</v>
      </c>
      <c r="Z40" t="str">
        <f t="shared" si="2"/>
        <v>T10086-31</v>
      </c>
    </row>
    <row r="41" spans="1:26" x14ac:dyDescent="0.2">
      <c r="A41" s="9"/>
      <c r="B41" s="55" t="s">
        <v>33</v>
      </c>
      <c r="C41" s="90" t="str">
        <f t="shared" si="0"/>
        <v>T10086-32</v>
      </c>
      <c r="D41" s="56" t="s">
        <v>176</v>
      </c>
      <c r="E41" s="57" t="s">
        <v>321</v>
      </c>
      <c r="F41" s="58">
        <v>2</v>
      </c>
      <c r="G41" s="59" t="s">
        <v>445</v>
      </c>
      <c r="H41" s="59" t="s">
        <v>467</v>
      </c>
      <c r="I41" s="59" t="s">
        <v>589</v>
      </c>
      <c r="J41" s="59" t="s">
        <v>625</v>
      </c>
      <c r="K41" s="65">
        <v>0.1</v>
      </c>
      <c r="L41" s="59"/>
      <c r="M41" s="59"/>
      <c r="N41" s="59"/>
      <c r="O41" s="59"/>
      <c r="P41" s="60"/>
      <c r="Q41" s="61">
        <f>Table1[[#This Row],[Unit Price]]*Table1[[#This Row],[Order Qty]]</f>
        <v>0.2</v>
      </c>
      <c r="R41" s="62"/>
      <c r="S41" s="62"/>
      <c r="T41" s="63">
        <f t="shared" si="4"/>
        <v>2</v>
      </c>
      <c r="U41" s="7"/>
      <c r="V41" s="75">
        <v>32</v>
      </c>
      <c r="W41" t="str">
        <f t="shared" si="1"/>
        <v>T10086-32</v>
      </c>
      <c r="X41" s="75">
        <f>Table1[[#This Row],[Order Qty]]</f>
        <v>2</v>
      </c>
      <c r="Y41" s="76" t="str">
        <f>Table1[[#This Row],[SPU]]</f>
        <v>478-1163-1-ND</v>
      </c>
      <c r="Z41" t="str">
        <f t="shared" si="2"/>
        <v>T10086-32</v>
      </c>
    </row>
    <row r="42" spans="1:26" ht="22.5" x14ac:dyDescent="0.2">
      <c r="A42" s="9"/>
      <c r="B42" s="55" t="s">
        <v>36</v>
      </c>
      <c r="C42" s="90" t="str">
        <f t="shared" ref="C42:C73" si="5">W42</f>
        <v>T10086-33</v>
      </c>
      <c r="D42" s="56" t="s">
        <v>198</v>
      </c>
      <c r="E42" s="57" t="s">
        <v>321</v>
      </c>
      <c r="F42" s="58">
        <v>8</v>
      </c>
      <c r="G42" s="59" t="s">
        <v>445</v>
      </c>
      <c r="H42" s="59" t="s">
        <v>488</v>
      </c>
      <c r="I42" s="59" t="s">
        <v>588</v>
      </c>
      <c r="J42" s="59" t="s">
        <v>631</v>
      </c>
      <c r="K42" s="65">
        <v>8.2000000000000003E-2</v>
      </c>
      <c r="L42" s="59"/>
      <c r="M42" s="59"/>
      <c r="N42" s="59"/>
      <c r="O42" s="59"/>
      <c r="P42" s="60"/>
      <c r="Q42" s="61">
        <f>Table1[[#This Row],[Unit Price]]*Table1[[#This Row],[Order Qty]]</f>
        <v>0.65600000000000003</v>
      </c>
      <c r="R42" s="62"/>
      <c r="S42" s="62"/>
      <c r="T42" s="63">
        <f t="shared" si="4"/>
        <v>8</v>
      </c>
      <c r="U42" s="7"/>
      <c r="V42" s="75">
        <v>33</v>
      </c>
      <c r="W42" t="str">
        <f t="shared" ref="W42:W73" si="6">"T10086-"&amp;V42</f>
        <v>T10086-33</v>
      </c>
      <c r="X42" s="75">
        <f>Table1[[#This Row],[Order Qty]]</f>
        <v>8</v>
      </c>
      <c r="Y42" s="76" t="str">
        <f>Table1[[#This Row],[SPU]]</f>
        <v>490-1403-1-ND</v>
      </c>
      <c r="Z42" t="str">
        <f t="shared" ref="Z42:Z73" si="7">W42</f>
        <v>T10086-33</v>
      </c>
    </row>
    <row r="43" spans="1:26" ht="22.5" x14ac:dyDescent="0.2">
      <c r="A43" s="9"/>
      <c r="B43" s="55" t="s">
        <v>42</v>
      </c>
      <c r="C43" s="90" t="str">
        <f t="shared" si="5"/>
        <v>T10086-34</v>
      </c>
      <c r="D43" s="56" t="s">
        <v>174</v>
      </c>
      <c r="E43" s="57" t="s">
        <v>319</v>
      </c>
      <c r="F43" s="58">
        <v>24</v>
      </c>
      <c r="G43" s="59" t="s">
        <v>445</v>
      </c>
      <c r="H43" s="59" t="s">
        <v>465</v>
      </c>
      <c r="I43" s="59" t="s">
        <v>592</v>
      </c>
      <c r="J43" s="59" t="s">
        <v>42</v>
      </c>
      <c r="K43" s="65">
        <v>5.8000000000000003E-2</v>
      </c>
      <c r="L43" s="59"/>
      <c r="M43" s="59"/>
      <c r="N43" s="59"/>
      <c r="O43" s="59"/>
      <c r="P43" s="60"/>
      <c r="Q43" s="61">
        <f>Table1[[#This Row],[Unit Price]]*Table1[[#This Row],[Order Qty]]</f>
        <v>1.3920000000000001</v>
      </c>
      <c r="R43" s="62"/>
      <c r="S43" s="62"/>
      <c r="T43" s="63">
        <f t="shared" si="4"/>
        <v>24</v>
      </c>
      <c r="U43" s="7"/>
      <c r="V43" s="75">
        <v>34</v>
      </c>
      <c r="W43" t="str">
        <f t="shared" si="6"/>
        <v>T10086-34</v>
      </c>
      <c r="X43" s="75">
        <f>Table1[[#This Row],[Order Qty]]</f>
        <v>24</v>
      </c>
      <c r="Y43" s="76" t="str">
        <f>Table1[[#This Row],[SPU]]</f>
        <v>445-5584-1-ND</v>
      </c>
      <c r="Z43" t="str">
        <f t="shared" si="7"/>
        <v>T10086-34</v>
      </c>
    </row>
    <row r="44" spans="1:26" ht="22.5" x14ac:dyDescent="0.2">
      <c r="A44" s="9"/>
      <c r="B44" s="55" t="s">
        <v>33</v>
      </c>
      <c r="C44" s="90" t="str">
        <f t="shared" si="5"/>
        <v>T10086-35</v>
      </c>
      <c r="D44" s="56" t="s">
        <v>188</v>
      </c>
      <c r="E44" s="57" t="s">
        <v>333</v>
      </c>
      <c r="F44" s="58">
        <v>1</v>
      </c>
      <c r="G44" s="59" t="s">
        <v>445</v>
      </c>
      <c r="H44" s="59" t="s">
        <v>479</v>
      </c>
      <c r="I44" s="59" t="s">
        <v>592</v>
      </c>
      <c r="J44" s="59" t="s">
        <v>628</v>
      </c>
      <c r="K44" s="65">
        <v>0.94</v>
      </c>
      <c r="L44" s="59"/>
      <c r="M44" s="59"/>
      <c r="N44" s="59"/>
      <c r="O44" s="59"/>
      <c r="P44" s="60"/>
      <c r="Q44" s="61">
        <f>Table1[[#This Row],[Unit Price]]*Table1[[#This Row],[Order Qty]]</f>
        <v>0.94</v>
      </c>
      <c r="R44" s="62"/>
      <c r="S44" s="62">
        <v>0</v>
      </c>
      <c r="T44" s="63">
        <f t="shared" si="4"/>
        <v>1</v>
      </c>
      <c r="U44" s="7"/>
      <c r="V44" s="75">
        <v>35</v>
      </c>
      <c r="W44" t="str">
        <f t="shared" si="6"/>
        <v>T10086-35</v>
      </c>
      <c r="X44" s="75">
        <f>Table1[[#This Row],[Order Qty]]</f>
        <v>1</v>
      </c>
      <c r="Y44" s="76" t="str">
        <f>Table1[[#This Row],[SPU]]</f>
        <v>445-14933-1-ND</v>
      </c>
      <c r="Z44" t="str">
        <f t="shared" si="7"/>
        <v>T10086-35</v>
      </c>
    </row>
    <row r="45" spans="1:26" ht="33.75" x14ac:dyDescent="0.2">
      <c r="A45" s="9"/>
      <c r="B45" s="55" t="s">
        <v>36</v>
      </c>
      <c r="C45" s="90" t="str">
        <f t="shared" si="5"/>
        <v>T10086-36</v>
      </c>
      <c r="D45" s="56" t="s">
        <v>167</v>
      </c>
      <c r="E45" s="57" t="s">
        <v>313</v>
      </c>
      <c r="F45" s="58">
        <v>24</v>
      </c>
      <c r="G45" s="59" t="s">
        <v>445</v>
      </c>
      <c r="H45" s="59" t="s">
        <v>459</v>
      </c>
      <c r="I45" s="59" t="s">
        <v>588</v>
      </c>
      <c r="J45" s="59" t="s">
        <v>623</v>
      </c>
      <c r="K45" s="65">
        <v>6.0999999999999999E-2</v>
      </c>
      <c r="L45" s="59"/>
      <c r="M45" s="59"/>
      <c r="N45" s="59"/>
      <c r="O45" s="59"/>
      <c r="P45" s="60"/>
      <c r="Q45" s="61">
        <f>Table1[[#This Row],[Unit Price]]*Table1[[#This Row],[Order Qty]]</f>
        <v>1.464</v>
      </c>
      <c r="R45" s="62"/>
      <c r="S45" s="62"/>
      <c r="T45" s="63">
        <f t="shared" si="4"/>
        <v>24</v>
      </c>
      <c r="U45" s="7"/>
      <c r="V45" s="75">
        <v>36</v>
      </c>
      <c r="W45" t="str">
        <f t="shared" si="6"/>
        <v>T10086-36</v>
      </c>
      <c r="X45" s="75">
        <f>Table1[[#This Row],[Order Qty]]</f>
        <v>24</v>
      </c>
      <c r="Y45" s="76" t="str">
        <f>Table1[[#This Row],[SPU]]</f>
        <v>490-1427-1-ND</v>
      </c>
      <c r="Z45" t="str">
        <f t="shared" si="7"/>
        <v>T10086-36</v>
      </c>
    </row>
    <row r="46" spans="1:26" x14ac:dyDescent="0.2">
      <c r="A46" s="9"/>
      <c r="B46" s="55" t="s">
        <v>41</v>
      </c>
      <c r="C46" s="90" t="str">
        <f t="shared" si="5"/>
        <v>T10086-37</v>
      </c>
      <c r="D46" s="56" t="s">
        <v>173</v>
      </c>
      <c r="E46" s="57" t="s">
        <v>313</v>
      </c>
      <c r="F46" s="58">
        <v>2</v>
      </c>
      <c r="G46" s="59" t="s">
        <v>448</v>
      </c>
      <c r="H46" s="59" t="s">
        <v>464</v>
      </c>
      <c r="I46" s="59" t="s">
        <v>589</v>
      </c>
      <c r="J46" s="59" t="s">
        <v>624</v>
      </c>
      <c r="K46" s="65">
        <v>1.0999999999999999E-2</v>
      </c>
      <c r="L46" s="59"/>
      <c r="M46" s="59"/>
      <c r="N46" s="59"/>
      <c r="O46" s="59"/>
      <c r="P46" s="60"/>
      <c r="Q46" s="61">
        <f>Table1[[#This Row],[Unit Price]]*Table1[[#This Row],[Order Qty]]</f>
        <v>0</v>
      </c>
      <c r="R46" s="62"/>
      <c r="S46" s="62">
        <v>2</v>
      </c>
      <c r="T46" s="63">
        <f t="shared" si="4"/>
        <v>0</v>
      </c>
      <c r="U46" s="7"/>
      <c r="V46" s="75">
        <v>37</v>
      </c>
      <c r="W46" t="str">
        <f t="shared" si="6"/>
        <v>T10086-37</v>
      </c>
      <c r="X46" s="75">
        <f>Table1[[#This Row],[Order Qty]]</f>
        <v>0</v>
      </c>
      <c r="Y46" s="76" t="str">
        <f>Table1[[#This Row],[SPU]]</f>
        <v>96K4763</v>
      </c>
      <c r="Z46" t="str">
        <f t="shared" si="7"/>
        <v>T10086-37</v>
      </c>
    </row>
    <row r="47" spans="1:26" ht="22.5" x14ac:dyDescent="0.2">
      <c r="A47" s="9"/>
      <c r="B47" s="55" t="s">
        <v>37</v>
      </c>
      <c r="C47" s="90" t="str">
        <f t="shared" si="5"/>
        <v>T10086-38</v>
      </c>
      <c r="D47" s="56" t="s">
        <v>168</v>
      </c>
      <c r="E47" s="57" t="s">
        <v>314</v>
      </c>
      <c r="F47" s="58">
        <v>16</v>
      </c>
      <c r="G47" s="59" t="s">
        <v>445</v>
      </c>
      <c r="H47" s="59" t="s">
        <v>460</v>
      </c>
      <c r="I47" s="59" t="s">
        <v>591</v>
      </c>
      <c r="J47" s="59" t="s">
        <v>37</v>
      </c>
      <c r="K47" s="65">
        <v>0.01</v>
      </c>
      <c r="L47" s="59"/>
      <c r="M47" s="59"/>
      <c r="N47" s="59"/>
      <c r="O47" s="59"/>
      <c r="P47" s="60"/>
      <c r="Q47" s="61">
        <f>Table1[[#This Row],[Unit Price]]*Table1[[#This Row],[Order Qty]]</f>
        <v>0.16</v>
      </c>
      <c r="R47" s="62"/>
      <c r="S47" s="62"/>
      <c r="T47" s="63">
        <f t="shared" si="4"/>
        <v>16</v>
      </c>
      <c r="U47" s="7"/>
      <c r="V47" s="75">
        <v>38</v>
      </c>
      <c r="W47" t="str">
        <f t="shared" si="6"/>
        <v>T10086-38</v>
      </c>
      <c r="X47" s="75">
        <f>Table1[[#This Row],[Order Qty]]</f>
        <v>16</v>
      </c>
      <c r="Y47" s="76" t="str">
        <f>Table1[[#This Row],[SPU]]</f>
        <v>732-7539-1-ND</v>
      </c>
      <c r="Z47" t="str">
        <f t="shared" si="7"/>
        <v>T10086-38</v>
      </c>
    </row>
    <row r="48" spans="1:26" ht="45" x14ac:dyDescent="0.2">
      <c r="A48" s="9"/>
      <c r="B48" s="55" t="s">
        <v>36</v>
      </c>
      <c r="C48" s="90" t="str">
        <f t="shared" si="5"/>
        <v>T10086-39</v>
      </c>
      <c r="D48" s="56" t="s">
        <v>171</v>
      </c>
      <c r="E48" s="57" t="s">
        <v>317</v>
      </c>
      <c r="F48" s="58">
        <v>32</v>
      </c>
      <c r="G48" s="59" t="s">
        <v>445</v>
      </c>
      <c r="H48" s="59" t="s">
        <v>462</v>
      </c>
      <c r="I48" s="59" t="s">
        <v>588</v>
      </c>
      <c r="J48" s="59" t="s">
        <v>36</v>
      </c>
      <c r="K48" s="65">
        <v>2.7199999999999998E-2</v>
      </c>
      <c r="L48" s="59"/>
      <c r="M48" s="59"/>
      <c r="N48" s="59"/>
      <c r="O48" s="59"/>
      <c r="P48" s="60"/>
      <c r="Q48" s="61">
        <f>Table1[[#This Row],[Unit Price]]*Table1[[#This Row],[Order Qty]]</f>
        <v>0.87039999999999995</v>
      </c>
      <c r="R48" s="62"/>
      <c r="S48" s="62"/>
      <c r="T48" s="63">
        <f t="shared" si="4"/>
        <v>32</v>
      </c>
      <c r="U48" s="7"/>
      <c r="V48" s="75">
        <v>39</v>
      </c>
      <c r="W48" t="str">
        <f t="shared" si="6"/>
        <v>T10086-39</v>
      </c>
      <c r="X48" s="75">
        <f>Table1[[#This Row],[Order Qty]]</f>
        <v>32</v>
      </c>
      <c r="Y48" s="76" t="str">
        <f>Table1[[#This Row],[SPU]]</f>
        <v>490-1451-1-ND</v>
      </c>
      <c r="Z48" t="str">
        <f t="shared" si="7"/>
        <v>T10086-39</v>
      </c>
    </row>
    <row r="49" spans="1:26" ht="45" x14ac:dyDescent="0.2">
      <c r="A49" s="9"/>
      <c r="B49" s="55" t="s">
        <v>38</v>
      </c>
      <c r="C49" s="90" t="str">
        <f t="shared" si="5"/>
        <v>T10086-40</v>
      </c>
      <c r="D49" s="56" t="s">
        <v>169</v>
      </c>
      <c r="E49" s="57" t="s">
        <v>315</v>
      </c>
      <c r="F49" s="58">
        <v>32</v>
      </c>
      <c r="G49" s="59" t="s">
        <v>445</v>
      </c>
      <c r="H49" s="59" t="s">
        <v>461</v>
      </c>
      <c r="I49" s="59" t="s">
        <v>588</v>
      </c>
      <c r="J49" s="59" t="s">
        <v>38</v>
      </c>
      <c r="K49" s="65">
        <v>1.52E-2</v>
      </c>
      <c r="L49" s="59"/>
      <c r="M49" s="59"/>
      <c r="N49" s="59"/>
      <c r="O49" s="59"/>
      <c r="P49" s="60"/>
      <c r="Q49" s="61">
        <f>Table1[[#This Row],[Unit Price]]*Table1[[#This Row],[Order Qty]]</f>
        <v>0.4864</v>
      </c>
      <c r="R49" s="62"/>
      <c r="S49" s="62"/>
      <c r="T49" s="63">
        <f t="shared" si="4"/>
        <v>32</v>
      </c>
      <c r="U49" s="7"/>
      <c r="V49" s="75">
        <v>40</v>
      </c>
      <c r="W49" t="str">
        <f t="shared" si="6"/>
        <v>T10086-40</v>
      </c>
      <c r="X49" s="75">
        <f>Table1[[#This Row],[Order Qty]]</f>
        <v>32</v>
      </c>
      <c r="Y49" s="76" t="str">
        <f>Table1[[#This Row],[SPU]]</f>
        <v>490-1304-1-ND</v>
      </c>
      <c r="Z49" t="str">
        <f t="shared" si="7"/>
        <v>T10086-40</v>
      </c>
    </row>
    <row r="50" spans="1:26" ht="22.5" x14ac:dyDescent="0.2">
      <c r="A50" s="9"/>
      <c r="B50" s="55" t="s">
        <v>51</v>
      </c>
      <c r="C50" s="90" t="str">
        <f t="shared" si="5"/>
        <v>T10086-41</v>
      </c>
      <c r="D50" s="56" t="s">
        <v>184</v>
      </c>
      <c r="E50" s="57" t="s">
        <v>329</v>
      </c>
      <c r="F50" s="58">
        <v>1</v>
      </c>
      <c r="G50" s="59" t="s">
        <v>445</v>
      </c>
      <c r="H50" s="59" t="s">
        <v>475</v>
      </c>
      <c r="I50" s="59" t="s">
        <v>588</v>
      </c>
      <c r="J50" s="59" t="s">
        <v>51</v>
      </c>
      <c r="K50" s="65">
        <v>0.18</v>
      </c>
      <c r="L50" s="59"/>
      <c r="M50" s="59"/>
      <c r="N50" s="59"/>
      <c r="O50" s="59"/>
      <c r="P50" s="60"/>
      <c r="Q50" s="61">
        <f>Table1[[#This Row],[Unit Price]]*Table1[[#This Row],[Order Qty]]</f>
        <v>0.18</v>
      </c>
      <c r="R50" s="62"/>
      <c r="S50" s="62"/>
      <c r="T50" s="63">
        <f t="shared" si="4"/>
        <v>1</v>
      </c>
      <c r="U50" s="7"/>
      <c r="V50" s="75">
        <v>41</v>
      </c>
      <c r="W50" t="str">
        <f t="shared" si="6"/>
        <v>T10086-41</v>
      </c>
      <c r="X50" s="75">
        <f>Table1[[#This Row],[Order Qty]]</f>
        <v>1</v>
      </c>
      <c r="Y50" s="76" t="str">
        <f>Table1[[#This Row],[SPU]]</f>
        <v>490-8276-1-ND</v>
      </c>
      <c r="Z50" t="str">
        <f t="shared" si="7"/>
        <v>T10086-41</v>
      </c>
    </row>
    <row r="51" spans="1:26" x14ac:dyDescent="0.2">
      <c r="A51" s="9"/>
      <c r="B51" s="55" t="s">
        <v>57</v>
      </c>
      <c r="C51" s="90" t="str">
        <f t="shared" si="5"/>
        <v>T10086-42</v>
      </c>
      <c r="D51" s="56" t="s">
        <v>191</v>
      </c>
      <c r="E51" s="57" t="s">
        <v>336</v>
      </c>
      <c r="F51" s="58">
        <v>1</v>
      </c>
      <c r="G51" s="59" t="s">
        <v>445</v>
      </c>
      <c r="H51" s="59" t="s">
        <v>482</v>
      </c>
      <c r="I51" s="59" t="s">
        <v>593</v>
      </c>
      <c r="J51" s="59" t="s">
        <v>57</v>
      </c>
      <c r="K51" s="65">
        <v>0.3</v>
      </c>
      <c r="L51" s="59"/>
      <c r="M51" s="59"/>
      <c r="N51" s="59"/>
      <c r="O51" s="59"/>
      <c r="P51" s="60"/>
      <c r="Q51" s="61">
        <f>Table1[[#This Row],[Unit Price]]*Table1[[#This Row],[Order Qty]]</f>
        <v>0.3</v>
      </c>
      <c r="R51" s="62"/>
      <c r="S51" s="62"/>
      <c r="T51" s="63">
        <f t="shared" si="4"/>
        <v>1</v>
      </c>
      <c r="U51" s="7"/>
      <c r="V51" s="75">
        <v>42</v>
      </c>
      <c r="W51" t="str">
        <f t="shared" si="6"/>
        <v>T10086-42</v>
      </c>
      <c r="X51" s="75">
        <f>Table1[[#This Row],[Order Qty]]</f>
        <v>1</v>
      </c>
      <c r="Y51" s="76" t="str">
        <f>Table1[[#This Row],[SPU]]</f>
        <v>587-5835-1-ND</v>
      </c>
      <c r="Z51" t="str">
        <f t="shared" si="7"/>
        <v>T10086-42</v>
      </c>
    </row>
    <row r="52" spans="1:26" ht="22.5" x14ac:dyDescent="0.2">
      <c r="A52" s="9"/>
      <c r="B52" s="55" t="s">
        <v>50</v>
      </c>
      <c r="C52" s="90" t="str">
        <f t="shared" si="5"/>
        <v>T10086-43</v>
      </c>
      <c r="D52" s="56" t="s">
        <v>183</v>
      </c>
      <c r="E52" s="57" t="s">
        <v>328</v>
      </c>
      <c r="F52" s="58">
        <v>1</v>
      </c>
      <c r="G52" s="59" t="s">
        <v>445</v>
      </c>
      <c r="H52" s="59" t="s">
        <v>474</v>
      </c>
      <c r="I52" s="59" t="s">
        <v>592</v>
      </c>
      <c r="J52" s="59" t="s">
        <v>50</v>
      </c>
      <c r="K52" s="65">
        <v>0.22</v>
      </c>
      <c r="L52" s="59"/>
      <c r="M52" s="59"/>
      <c r="N52" s="59"/>
      <c r="O52" s="59"/>
      <c r="P52" s="60"/>
      <c r="Q52" s="61">
        <f>Table1[[#This Row],[Unit Price]]*Table1[[#This Row],[Order Qty]]</f>
        <v>0.22</v>
      </c>
      <c r="R52" s="62"/>
      <c r="S52" s="62"/>
      <c r="T52" s="63">
        <f t="shared" si="4"/>
        <v>1</v>
      </c>
      <c r="U52" s="7"/>
      <c r="V52" s="75">
        <v>43</v>
      </c>
      <c r="W52" t="str">
        <f t="shared" si="6"/>
        <v>T10086-43</v>
      </c>
      <c r="X52" s="75">
        <f>Table1[[#This Row],[Order Qty]]</f>
        <v>1</v>
      </c>
      <c r="Y52" s="76" t="str">
        <f>Table1[[#This Row],[SPU]]</f>
        <v>445-1420-1-ND</v>
      </c>
      <c r="Z52" t="str">
        <f t="shared" si="7"/>
        <v>T10086-43</v>
      </c>
    </row>
    <row r="53" spans="1:26" ht="22.5" x14ac:dyDescent="0.2">
      <c r="A53" s="9"/>
      <c r="B53" s="55" t="s">
        <v>61</v>
      </c>
      <c r="C53" s="90" t="str">
        <f t="shared" si="5"/>
        <v>T10086-44</v>
      </c>
      <c r="D53" s="56" t="s">
        <v>195</v>
      </c>
      <c r="E53" s="57" t="s">
        <v>340</v>
      </c>
      <c r="F53" s="58">
        <v>3</v>
      </c>
      <c r="G53" s="59" t="s">
        <v>445</v>
      </c>
      <c r="H53" s="59" t="s">
        <v>485</v>
      </c>
      <c r="I53" s="59" t="s">
        <v>592</v>
      </c>
      <c r="J53" s="59" t="s">
        <v>61</v>
      </c>
      <c r="K53" s="65">
        <v>0.85</v>
      </c>
      <c r="L53" s="59"/>
      <c r="M53" s="59"/>
      <c r="N53" s="59"/>
      <c r="O53" s="59"/>
      <c r="P53" s="60"/>
      <c r="Q53" s="61">
        <f>Table1[[#This Row],[Unit Price]]*Table1[[#This Row],[Order Qty]]</f>
        <v>2.5499999999999998</v>
      </c>
      <c r="R53" s="62"/>
      <c r="S53" s="62"/>
      <c r="T53" s="63">
        <f t="shared" si="4"/>
        <v>3</v>
      </c>
      <c r="U53" s="7"/>
      <c r="V53" s="75">
        <v>44</v>
      </c>
      <c r="W53" t="str">
        <f t="shared" si="6"/>
        <v>T10086-44</v>
      </c>
      <c r="X53" s="75">
        <f>Table1[[#This Row],[Order Qty]]</f>
        <v>3</v>
      </c>
      <c r="Y53" s="76" t="str">
        <f>Table1[[#This Row],[SPU]]</f>
        <v>445-14560-1-ND</v>
      </c>
      <c r="Z53" t="str">
        <f t="shared" si="7"/>
        <v>T10086-44</v>
      </c>
    </row>
    <row r="54" spans="1:26" x14ac:dyDescent="0.2">
      <c r="A54" s="9"/>
      <c r="B54" s="55" t="s">
        <v>56</v>
      </c>
      <c r="C54" s="90" t="str">
        <f t="shared" si="5"/>
        <v>T10086-45</v>
      </c>
      <c r="D54" s="56" t="s">
        <v>190</v>
      </c>
      <c r="E54" s="57" t="s">
        <v>335</v>
      </c>
      <c r="F54" s="58">
        <v>3</v>
      </c>
      <c r="G54" s="59" t="s">
        <v>445</v>
      </c>
      <c r="H54" s="59" t="s">
        <v>481</v>
      </c>
      <c r="I54" s="59" t="s">
        <v>593</v>
      </c>
      <c r="J54" s="59" t="s">
        <v>56</v>
      </c>
      <c r="K54" s="65">
        <v>0.78</v>
      </c>
      <c r="L54" s="59"/>
      <c r="M54" s="59"/>
      <c r="N54" s="59"/>
      <c r="O54" s="59"/>
      <c r="P54" s="60"/>
      <c r="Q54" s="61">
        <f>Table1[[#This Row],[Unit Price]]*Table1[[#This Row],[Order Qty]]</f>
        <v>2.34</v>
      </c>
      <c r="R54" s="62"/>
      <c r="S54" s="62"/>
      <c r="T54" s="63">
        <f t="shared" si="4"/>
        <v>3</v>
      </c>
      <c r="U54" s="7"/>
      <c r="V54" s="75">
        <v>45</v>
      </c>
      <c r="W54" t="str">
        <f t="shared" si="6"/>
        <v>T10086-45</v>
      </c>
      <c r="X54" s="75">
        <f>Table1[[#This Row],[Order Qty]]</f>
        <v>3</v>
      </c>
      <c r="Y54" s="76" t="str">
        <f>Table1[[#This Row],[SPU]]</f>
        <v>587-4319-1-ND</v>
      </c>
      <c r="Z54" t="str">
        <f t="shared" si="7"/>
        <v>T10086-45</v>
      </c>
    </row>
    <row r="55" spans="1:26" ht="33.75" x14ac:dyDescent="0.2">
      <c r="A55" s="9"/>
      <c r="B55" s="55" t="s">
        <v>32</v>
      </c>
      <c r="C55" s="90" t="str">
        <f t="shared" si="5"/>
        <v>T10086-46</v>
      </c>
      <c r="D55" s="56" t="s">
        <v>162</v>
      </c>
      <c r="E55" s="57" t="s">
        <v>308</v>
      </c>
      <c r="F55" s="58">
        <v>24</v>
      </c>
      <c r="G55" s="59" t="s">
        <v>446</v>
      </c>
      <c r="H55" s="59" t="s">
        <v>454</v>
      </c>
      <c r="I55" s="59" t="s">
        <v>588</v>
      </c>
      <c r="J55" s="59" t="s">
        <v>32</v>
      </c>
      <c r="K55" s="65">
        <v>0.11107</v>
      </c>
      <c r="L55" s="59"/>
      <c r="M55" s="59"/>
      <c r="N55" s="59"/>
      <c r="O55" s="59"/>
      <c r="P55" s="60"/>
      <c r="Q55" s="61">
        <f>Table1[[#This Row],[Unit Price]]*Table1[[#This Row],[Order Qty]]</f>
        <v>2.66568</v>
      </c>
      <c r="R55" s="62"/>
      <c r="S55" s="62"/>
      <c r="T55" s="63">
        <f t="shared" si="4"/>
        <v>24</v>
      </c>
      <c r="U55" s="7"/>
      <c r="V55" s="75">
        <v>46</v>
      </c>
      <c r="W55" t="str">
        <f t="shared" si="6"/>
        <v>T10086-46</v>
      </c>
      <c r="X55" s="75">
        <f>Table1[[#This Row],[Order Qty]]</f>
        <v>24</v>
      </c>
      <c r="Y55" s="76" t="str">
        <f>Table1[[#This Row],[SPU]]</f>
        <v>C21397</v>
      </c>
      <c r="Z55" t="str">
        <f t="shared" si="7"/>
        <v>T10086-46</v>
      </c>
    </row>
    <row r="56" spans="1:26" ht="22.5" x14ac:dyDescent="0.2">
      <c r="A56" s="9"/>
      <c r="B56" s="55" t="s">
        <v>52</v>
      </c>
      <c r="C56" s="90" t="str">
        <f t="shared" si="5"/>
        <v>T10086-47</v>
      </c>
      <c r="D56" s="56" t="s">
        <v>185</v>
      </c>
      <c r="E56" s="57" t="s">
        <v>330</v>
      </c>
      <c r="F56" s="58">
        <v>1</v>
      </c>
      <c r="G56" s="59" t="s">
        <v>445</v>
      </c>
      <c r="H56" s="59" t="s">
        <v>476</v>
      </c>
      <c r="I56" s="59" t="s">
        <v>592</v>
      </c>
      <c r="J56" s="59" t="s">
        <v>52</v>
      </c>
      <c r="K56" s="65">
        <v>0.17</v>
      </c>
      <c r="L56" s="59"/>
      <c r="M56" s="59"/>
      <c r="N56" s="59"/>
      <c r="O56" s="59"/>
      <c r="P56" s="60"/>
      <c r="Q56" s="61">
        <f>Table1[[#This Row],[Unit Price]]*Table1[[#This Row],[Order Qty]]</f>
        <v>0.17</v>
      </c>
      <c r="R56" s="62"/>
      <c r="S56" s="62"/>
      <c r="T56" s="63">
        <f t="shared" si="4"/>
        <v>1</v>
      </c>
      <c r="U56" s="7"/>
      <c r="V56" s="75">
        <v>47</v>
      </c>
      <c r="W56" t="str">
        <f t="shared" si="6"/>
        <v>T10086-47</v>
      </c>
      <c r="X56" s="75">
        <f>Table1[[#This Row],[Order Qty]]</f>
        <v>1</v>
      </c>
      <c r="Y56" s="76" t="str">
        <f>Table1[[#This Row],[SPU]]</f>
        <v>445-2309-1-ND</v>
      </c>
      <c r="Z56" t="str">
        <f t="shared" si="7"/>
        <v>T10086-47</v>
      </c>
    </row>
    <row r="57" spans="1:26" ht="22.5" x14ac:dyDescent="0.2">
      <c r="A57" s="9"/>
      <c r="B57" s="55" t="s">
        <v>59</v>
      </c>
      <c r="C57" s="90" t="str">
        <f t="shared" si="5"/>
        <v>T10086-48</v>
      </c>
      <c r="D57" s="56" t="s">
        <v>193</v>
      </c>
      <c r="E57" s="57" t="s">
        <v>338</v>
      </c>
      <c r="F57" s="58">
        <v>2</v>
      </c>
      <c r="G57" s="59" t="s">
        <v>445</v>
      </c>
      <c r="H57" s="59" t="s">
        <v>483</v>
      </c>
      <c r="I57" s="59" t="s">
        <v>588</v>
      </c>
      <c r="J57" s="59" t="s">
        <v>59</v>
      </c>
      <c r="K57" s="65">
        <v>0.71</v>
      </c>
      <c r="L57" s="59"/>
      <c r="M57" s="59"/>
      <c r="N57" s="59"/>
      <c r="O57" s="59"/>
      <c r="P57" s="60"/>
      <c r="Q57" s="61">
        <f>Table1[[#This Row],[Unit Price]]*Table1[[#This Row],[Order Qty]]</f>
        <v>1.42</v>
      </c>
      <c r="R57" s="62"/>
      <c r="S57" s="62"/>
      <c r="T57" s="63">
        <f t="shared" si="4"/>
        <v>2</v>
      </c>
      <c r="U57" s="7"/>
      <c r="V57" s="75">
        <v>48</v>
      </c>
      <c r="W57" t="str">
        <f t="shared" si="6"/>
        <v>T10086-48</v>
      </c>
      <c r="X57" s="75">
        <f>Table1[[#This Row],[Order Qty]]</f>
        <v>2</v>
      </c>
      <c r="Y57" s="76" t="str">
        <f>Table1[[#This Row],[SPU]]</f>
        <v>490-3372-1-ND</v>
      </c>
      <c r="Z57" t="str">
        <f t="shared" si="7"/>
        <v>T10086-48</v>
      </c>
    </row>
    <row r="58" spans="1:26" ht="22.5" x14ac:dyDescent="0.2">
      <c r="A58" s="9"/>
      <c r="B58" s="55" t="s">
        <v>35</v>
      </c>
      <c r="C58" s="90" t="str">
        <f t="shared" si="5"/>
        <v>T10086-49</v>
      </c>
      <c r="D58" s="56" t="s">
        <v>166</v>
      </c>
      <c r="E58" s="57" t="s">
        <v>312</v>
      </c>
      <c r="F58" s="58">
        <v>16</v>
      </c>
      <c r="G58" s="59" t="s">
        <v>446</v>
      </c>
      <c r="H58" s="59" t="s">
        <v>458</v>
      </c>
      <c r="I58" s="59" t="s">
        <v>588</v>
      </c>
      <c r="J58" s="59" t="s">
        <v>35</v>
      </c>
      <c r="K58" s="65">
        <v>0.29349999999999998</v>
      </c>
      <c r="L58" s="59"/>
      <c r="M58" s="59"/>
      <c r="N58" s="59"/>
      <c r="O58" s="59"/>
      <c r="P58" s="60"/>
      <c r="Q58" s="61">
        <f>Table1[[#This Row],[Unit Price]]*Table1[[#This Row],[Order Qty]]</f>
        <v>4.6959999999999997</v>
      </c>
      <c r="R58" s="62"/>
      <c r="S58" s="62"/>
      <c r="T58" s="63">
        <f t="shared" si="4"/>
        <v>16</v>
      </c>
      <c r="U58" s="7"/>
      <c r="V58" s="75">
        <v>49</v>
      </c>
      <c r="W58" t="str">
        <f t="shared" si="6"/>
        <v>T10086-49</v>
      </c>
      <c r="X58" s="75">
        <f>Table1[[#This Row],[Order Qty]]</f>
        <v>16</v>
      </c>
      <c r="Y58" s="76" t="str">
        <f>Table1[[#This Row],[SPU]]</f>
        <v>C415541</v>
      </c>
      <c r="Z58" t="str">
        <f t="shared" si="7"/>
        <v>T10086-49</v>
      </c>
    </row>
    <row r="59" spans="1:26" ht="33.75" x14ac:dyDescent="0.2">
      <c r="A59" s="9"/>
      <c r="B59" s="55" t="s">
        <v>39</v>
      </c>
      <c r="C59" s="90" t="str">
        <f t="shared" si="5"/>
        <v>T10086-50</v>
      </c>
      <c r="D59" s="56" t="s">
        <v>170</v>
      </c>
      <c r="E59" s="57" t="s">
        <v>316</v>
      </c>
      <c r="F59" s="58">
        <v>24</v>
      </c>
      <c r="G59" s="59" t="s">
        <v>445</v>
      </c>
      <c r="H59" s="59" t="s">
        <v>800</v>
      </c>
      <c r="I59" s="59" t="s">
        <v>588</v>
      </c>
      <c r="J59" s="59" t="s">
        <v>39</v>
      </c>
      <c r="K59" s="65">
        <v>0.1825</v>
      </c>
      <c r="L59" s="59"/>
      <c r="M59" s="59"/>
      <c r="N59" s="59"/>
      <c r="O59" s="59"/>
      <c r="P59" s="60"/>
      <c r="Q59" s="61">
        <f>Table1[[#This Row],[Unit Price]]*Table1[[#This Row],[Order Qty]]</f>
        <v>4.38</v>
      </c>
      <c r="R59" s="62"/>
      <c r="S59" s="62"/>
      <c r="T59" s="63">
        <f t="shared" si="4"/>
        <v>24</v>
      </c>
      <c r="U59" s="7"/>
      <c r="V59" s="75">
        <v>50</v>
      </c>
      <c r="W59" t="str">
        <f t="shared" si="6"/>
        <v>T10086-50</v>
      </c>
      <c r="X59" s="75">
        <f>Table1[[#This Row],[Order Qty]]</f>
        <v>24</v>
      </c>
      <c r="Y59" s="76" t="str">
        <f>Table1[[#This Row],[SPU]]</f>
        <v>‎490-1639-1-ND‎</v>
      </c>
      <c r="Z59" t="str">
        <f t="shared" si="7"/>
        <v>T10086-50</v>
      </c>
    </row>
    <row r="60" spans="1:26" x14ac:dyDescent="0.2">
      <c r="A60" s="9"/>
      <c r="B60" s="55" t="s">
        <v>58</v>
      </c>
      <c r="C60" s="90" t="str">
        <f t="shared" si="5"/>
        <v>T10086-51</v>
      </c>
      <c r="D60" s="56" t="s">
        <v>192</v>
      </c>
      <c r="E60" s="57" t="s">
        <v>337</v>
      </c>
      <c r="F60" s="58">
        <v>1</v>
      </c>
      <c r="G60" s="59" t="s">
        <v>451</v>
      </c>
      <c r="H60" s="59" t="s">
        <v>816</v>
      </c>
      <c r="I60" s="59" t="s">
        <v>589</v>
      </c>
      <c r="J60" s="59" t="s">
        <v>58</v>
      </c>
      <c r="K60" s="65">
        <v>2.2999999999999998</v>
      </c>
      <c r="L60" s="59"/>
      <c r="M60" s="59"/>
      <c r="N60" s="59"/>
      <c r="O60" s="59"/>
      <c r="P60" s="60"/>
      <c r="Q60" s="61">
        <f>Table1[[#This Row],[Unit Price]]*Table1[[#This Row],[Order Qty]]</f>
        <v>2.2999999999999998</v>
      </c>
      <c r="R60" s="62"/>
      <c r="S60" s="62"/>
      <c r="T60" s="63">
        <f t="shared" si="4"/>
        <v>1</v>
      </c>
      <c r="U60" s="7"/>
      <c r="V60" s="75">
        <v>51</v>
      </c>
      <c r="W60" t="str">
        <f t="shared" si="6"/>
        <v>T10086-51</v>
      </c>
      <c r="X60" s="75">
        <f>Table1[[#This Row],[Order Qty]]</f>
        <v>1</v>
      </c>
      <c r="Y60" s="76" t="str">
        <f>Table1[[#This Row],[SPU]]</f>
        <v>647-F951C476MBAAQ2</v>
      </c>
      <c r="Z60" t="str">
        <f t="shared" si="7"/>
        <v>T10086-51</v>
      </c>
    </row>
    <row r="61" spans="1:26" ht="22.5" x14ac:dyDescent="0.2">
      <c r="A61" s="9"/>
      <c r="B61" s="55" t="s">
        <v>147</v>
      </c>
      <c r="C61" s="90" t="str">
        <f t="shared" si="5"/>
        <v>T10086-52</v>
      </c>
      <c r="D61" s="56" t="s">
        <v>293</v>
      </c>
      <c r="E61" s="57" t="s">
        <v>432</v>
      </c>
      <c r="F61" s="58">
        <v>1</v>
      </c>
      <c r="G61" s="59" t="s">
        <v>450</v>
      </c>
      <c r="H61" s="59" t="s">
        <v>576</v>
      </c>
      <c r="I61" s="59" t="s">
        <v>607</v>
      </c>
      <c r="J61" s="59" t="s">
        <v>576</v>
      </c>
      <c r="K61" s="65">
        <v>14.92</v>
      </c>
      <c r="L61" s="59"/>
      <c r="M61" s="59"/>
      <c r="N61" s="59"/>
      <c r="O61" s="59"/>
      <c r="P61" s="60"/>
      <c r="Q61" s="61">
        <f>Table1[[#This Row],[Unit Price]]*Table1[[#This Row],[Order Qty]]</f>
        <v>0</v>
      </c>
      <c r="R61" s="62"/>
      <c r="S61" s="62">
        <v>1</v>
      </c>
      <c r="T61" s="64">
        <v>0</v>
      </c>
      <c r="U61" s="7"/>
      <c r="V61" s="75">
        <v>52</v>
      </c>
      <c r="W61" t="str">
        <f t="shared" si="6"/>
        <v>T10086-52</v>
      </c>
      <c r="X61" s="75">
        <f>Table1[[#This Row],[Order Qty]]</f>
        <v>0</v>
      </c>
      <c r="Y61" s="76" t="str">
        <f>Table1[[#This Row],[SPU]]</f>
        <v>CC3220MODASF12MONR</v>
      </c>
      <c r="Z61" t="str">
        <f t="shared" si="7"/>
        <v>T10086-52</v>
      </c>
    </row>
    <row r="62" spans="1:26" x14ac:dyDescent="0.2">
      <c r="A62" s="9"/>
      <c r="B62" s="55" t="s">
        <v>89</v>
      </c>
      <c r="C62" s="90" t="str">
        <f t="shared" si="5"/>
        <v>T10086-53</v>
      </c>
      <c r="D62" s="56" t="s">
        <v>226</v>
      </c>
      <c r="E62" s="57" t="s">
        <v>370</v>
      </c>
      <c r="F62" s="58">
        <v>8</v>
      </c>
      <c r="G62" s="59" t="s">
        <v>451</v>
      </c>
      <c r="H62" s="59" t="s">
        <v>511</v>
      </c>
      <c r="I62" s="59" t="s">
        <v>610</v>
      </c>
      <c r="J62" s="59" t="s">
        <v>644</v>
      </c>
      <c r="K62" s="65">
        <v>14.7</v>
      </c>
      <c r="L62" s="59"/>
      <c r="M62" s="59"/>
      <c r="N62" s="59"/>
      <c r="O62" s="59"/>
      <c r="P62" s="60"/>
      <c r="Q62" s="61">
        <f>Table1[[#This Row],[Unit Price]]*Table1[[#This Row],[Order Qty]]</f>
        <v>117.6</v>
      </c>
      <c r="R62" s="62"/>
      <c r="S62" s="62"/>
      <c r="T62" s="63">
        <f t="shared" ref="T62:T68" si="8">F62-N(S62)</f>
        <v>8</v>
      </c>
      <c r="U62" s="7"/>
      <c r="V62" s="75">
        <v>53</v>
      </c>
      <c r="W62" t="str">
        <f t="shared" si="6"/>
        <v>T10086-53</v>
      </c>
      <c r="X62" s="75">
        <f>Table1[[#This Row],[Order Qty]]</f>
        <v>8</v>
      </c>
      <c r="Y62" s="76" t="str">
        <f>Table1[[#This Row],[SPU]]</f>
        <v>71-CSM36370R0050FST</v>
      </c>
      <c r="Z62" t="str">
        <f t="shared" si="7"/>
        <v>T10086-53</v>
      </c>
    </row>
    <row r="63" spans="1:26" ht="22.5" x14ac:dyDescent="0.2">
      <c r="A63" s="9"/>
      <c r="B63" s="55" t="s">
        <v>66</v>
      </c>
      <c r="C63" s="90" t="str">
        <f t="shared" si="5"/>
        <v>T10086-54</v>
      </c>
      <c r="D63" s="56" t="s">
        <v>201</v>
      </c>
      <c r="E63" s="57" t="s">
        <v>345</v>
      </c>
      <c r="F63" s="58">
        <v>8</v>
      </c>
      <c r="G63" s="59" t="s">
        <v>445</v>
      </c>
      <c r="H63" s="59" t="s">
        <v>806</v>
      </c>
      <c r="I63" s="59" t="s">
        <v>597</v>
      </c>
      <c r="J63" s="59" t="s">
        <v>489</v>
      </c>
      <c r="K63" s="65">
        <v>0.59770000000000001</v>
      </c>
      <c r="L63" s="59"/>
      <c r="M63" s="59"/>
      <c r="N63" s="59"/>
      <c r="O63" s="59"/>
      <c r="P63" s="60"/>
      <c r="Q63" s="61">
        <f>Table1[[#This Row],[Unit Price]]*Table1[[#This Row],[Order Qty]]</f>
        <v>4.7816000000000001</v>
      </c>
      <c r="R63" s="62"/>
      <c r="S63" s="62"/>
      <c r="T63" s="63">
        <f t="shared" si="8"/>
        <v>8</v>
      </c>
      <c r="U63" s="7"/>
      <c r="V63" s="75">
        <v>54</v>
      </c>
      <c r="W63" t="str">
        <f t="shared" si="6"/>
        <v>T10086-54</v>
      </c>
      <c r="X63" s="75">
        <f>Table1[[#This Row],[Order Qty]]</f>
        <v>8</v>
      </c>
      <c r="Y63" s="76" t="str">
        <f>Table1[[#This Row],[SPU]]</f>
        <v>‎497-16946-1-ND‎</v>
      </c>
      <c r="Z63" t="str">
        <f t="shared" si="7"/>
        <v>T10086-54</v>
      </c>
    </row>
    <row r="64" spans="1:26" x14ac:dyDescent="0.2">
      <c r="A64" s="9"/>
      <c r="B64" s="55" t="s">
        <v>70</v>
      </c>
      <c r="C64" s="90" t="str">
        <f t="shared" si="5"/>
        <v>T10086-55</v>
      </c>
      <c r="D64" s="56" t="s">
        <v>205</v>
      </c>
      <c r="E64" s="57" t="s">
        <v>349</v>
      </c>
      <c r="F64" s="58">
        <v>1</v>
      </c>
      <c r="G64" s="59" t="s">
        <v>445</v>
      </c>
      <c r="H64" s="59" t="s">
        <v>493</v>
      </c>
      <c r="I64" s="59" t="s">
        <v>600</v>
      </c>
      <c r="J64" s="59" t="s">
        <v>70</v>
      </c>
      <c r="K64" s="65">
        <v>0.6</v>
      </c>
      <c r="L64" s="59"/>
      <c r="M64" s="59"/>
      <c r="N64" s="59"/>
      <c r="O64" s="59"/>
      <c r="P64" s="60"/>
      <c r="Q64" s="61">
        <f>Table1[[#This Row],[Unit Price]]*Table1[[#This Row],[Order Qty]]</f>
        <v>0.6</v>
      </c>
      <c r="R64" s="62"/>
      <c r="S64" s="62"/>
      <c r="T64" s="63">
        <f t="shared" si="8"/>
        <v>1</v>
      </c>
      <c r="U64" s="7"/>
      <c r="V64" s="75">
        <v>55</v>
      </c>
      <c r="W64" t="str">
        <f t="shared" si="6"/>
        <v>T10086-55</v>
      </c>
      <c r="X64" s="75">
        <f>Table1[[#This Row],[Order Qty]]</f>
        <v>1</v>
      </c>
      <c r="Y64" s="76" t="str">
        <f>Table1[[#This Row],[SPU]]</f>
        <v>641-1124-1-ND</v>
      </c>
      <c r="Z64" t="str">
        <f t="shared" si="7"/>
        <v>T10086-55</v>
      </c>
    </row>
    <row r="65" spans="1:26" x14ac:dyDescent="0.2">
      <c r="A65" s="9"/>
      <c r="B65" s="55" t="s">
        <v>69</v>
      </c>
      <c r="C65" s="90" t="str">
        <f t="shared" si="5"/>
        <v>T10086-56</v>
      </c>
      <c r="D65" s="56" t="s">
        <v>204</v>
      </c>
      <c r="E65" s="57" t="s">
        <v>348</v>
      </c>
      <c r="F65" s="58">
        <v>1</v>
      </c>
      <c r="G65" s="59" t="s">
        <v>446</v>
      </c>
      <c r="H65" s="59" t="s">
        <v>492</v>
      </c>
      <c r="I65" s="59" t="s">
        <v>598</v>
      </c>
      <c r="J65" s="59" t="s">
        <v>69</v>
      </c>
      <c r="K65" s="65">
        <v>0.27757999999999999</v>
      </c>
      <c r="L65" s="59"/>
      <c r="M65" s="59"/>
      <c r="N65" s="59"/>
      <c r="O65" s="59"/>
      <c r="P65" s="60"/>
      <c r="Q65" s="61">
        <f>Table1[[#This Row],[Unit Price]]*Table1[[#This Row],[Order Qty]]</f>
        <v>0.27757999999999999</v>
      </c>
      <c r="R65" s="62"/>
      <c r="S65" s="62"/>
      <c r="T65" s="63">
        <f t="shared" si="8"/>
        <v>1</v>
      </c>
      <c r="U65" s="7"/>
      <c r="V65" s="75">
        <v>56</v>
      </c>
      <c r="W65" t="str">
        <f t="shared" si="6"/>
        <v>T10086-56</v>
      </c>
      <c r="X65" s="75">
        <f>Table1[[#This Row],[Order Qty]]</f>
        <v>1</v>
      </c>
      <c r="Y65" s="76" t="str">
        <f>Table1[[#This Row],[SPU]]</f>
        <v>C110488</v>
      </c>
      <c r="Z65" t="str">
        <f t="shared" si="7"/>
        <v>T10086-56</v>
      </c>
    </row>
    <row r="66" spans="1:26" ht="56.25" x14ac:dyDescent="0.2">
      <c r="A66" s="9"/>
      <c r="B66" s="55" t="s">
        <v>65</v>
      </c>
      <c r="C66" s="90" t="str">
        <f t="shared" si="5"/>
        <v>T10086-57</v>
      </c>
      <c r="D66" s="56" t="s">
        <v>200</v>
      </c>
      <c r="E66" s="57" t="s">
        <v>344</v>
      </c>
      <c r="F66" s="58">
        <v>42</v>
      </c>
      <c r="G66" s="59" t="s">
        <v>447</v>
      </c>
      <c r="H66" s="59" t="s">
        <v>65</v>
      </c>
      <c r="I66" s="59" t="s">
        <v>596</v>
      </c>
      <c r="J66" s="59" t="s">
        <v>65</v>
      </c>
      <c r="K66" s="65">
        <v>0.20300000000000001</v>
      </c>
      <c r="L66" s="59"/>
      <c r="M66" s="59"/>
      <c r="N66" s="59"/>
      <c r="O66" s="59"/>
      <c r="P66" s="60"/>
      <c r="Q66" s="61">
        <f>Table1[[#This Row],[Unit Price]]*Table1[[#This Row],[Order Qty]]</f>
        <v>8.5259999999999998</v>
      </c>
      <c r="R66" s="62"/>
      <c r="S66" s="62"/>
      <c r="T66" s="63">
        <f t="shared" si="8"/>
        <v>42</v>
      </c>
      <c r="U66" s="7"/>
      <c r="V66" s="75">
        <v>57</v>
      </c>
      <c r="W66" t="str">
        <f t="shared" si="6"/>
        <v>T10086-57</v>
      </c>
      <c r="X66" s="75">
        <f>Table1[[#This Row],[Order Qty]]</f>
        <v>42</v>
      </c>
      <c r="Y66" s="76" t="str">
        <f>Table1[[#This Row],[SPU]]</f>
        <v>NSR0240V2T1G</v>
      </c>
      <c r="Z66" t="str">
        <f t="shared" si="7"/>
        <v>T10086-57</v>
      </c>
    </row>
    <row r="67" spans="1:26" x14ac:dyDescent="0.2">
      <c r="A67" s="9"/>
      <c r="B67" s="55" t="s">
        <v>68</v>
      </c>
      <c r="C67" s="90" t="str">
        <f t="shared" si="5"/>
        <v>T10086-58</v>
      </c>
      <c r="D67" s="56" t="s">
        <v>203</v>
      </c>
      <c r="E67" s="57" t="s">
        <v>347</v>
      </c>
      <c r="F67" s="58">
        <v>1</v>
      </c>
      <c r="G67" s="59" t="s">
        <v>445</v>
      </c>
      <c r="H67" s="59" t="s">
        <v>491</v>
      </c>
      <c r="I67" s="59" t="s">
        <v>599</v>
      </c>
      <c r="J67" s="59" t="s">
        <v>68</v>
      </c>
      <c r="K67" s="65">
        <v>0.41</v>
      </c>
      <c r="L67" s="59"/>
      <c r="M67" s="59"/>
      <c r="N67" s="59"/>
      <c r="O67" s="59"/>
      <c r="P67" s="60"/>
      <c r="Q67" s="61">
        <f>Table1[[#This Row],[Unit Price]]*Table1[[#This Row],[Order Qty]]</f>
        <v>0.41</v>
      </c>
      <c r="R67" s="62"/>
      <c r="S67" s="62"/>
      <c r="T67" s="63">
        <f t="shared" si="8"/>
        <v>1</v>
      </c>
      <c r="U67" s="7"/>
      <c r="V67" s="75">
        <v>58</v>
      </c>
      <c r="W67" t="str">
        <f t="shared" si="6"/>
        <v>T10086-58</v>
      </c>
      <c r="X67" s="75">
        <f>Table1[[#This Row],[Order Qty]]</f>
        <v>1</v>
      </c>
      <c r="Y67" s="76" t="str">
        <f>Table1[[#This Row],[SPU]]</f>
        <v>SMAJ18ALFCT-ND</v>
      </c>
      <c r="Z67" t="str">
        <f t="shared" si="7"/>
        <v>T10086-58</v>
      </c>
    </row>
    <row r="68" spans="1:26" x14ac:dyDescent="0.2">
      <c r="A68" s="9"/>
      <c r="B68" s="55" t="s">
        <v>67</v>
      </c>
      <c r="C68" s="90" t="str">
        <f t="shared" si="5"/>
        <v>T10086-59</v>
      </c>
      <c r="D68" s="56" t="s">
        <v>202</v>
      </c>
      <c r="E68" s="57" t="s">
        <v>346</v>
      </c>
      <c r="F68" s="58">
        <v>2</v>
      </c>
      <c r="G68" s="59" t="s">
        <v>445</v>
      </c>
      <c r="H68" s="59" t="s">
        <v>490</v>
      </c>
      <c r="I68" s="59" t="s">
        <v>598</v>
      </c>
      <c r="J68" s="59" t="s">
        <v>632</v>
      </c>
      <c r="K68" s="65">
        <v>0.16</v>
      </c>
      <c r="L68" s="59"/>
      <c r="M68" s="59"/>
      <c r="N68" s="59"/>
      <c r="O68" s="59"/>
      <c r="P68" s="60"/>
      <c r="Q68" s="61">
        <f>Table1[[#This Row],[Unit Price]]*Table1[[#This Row],[Order Qty]]</f>
        <v>0.32</v>
      </c>
      <c r="R68" s="62"/>
      <c r="S68" s="62"/>
      <c r="T68" s="63">
        <f t="shared" si="8"/>
        <v>2</v>
      </c>
      <c r="U68" s="7"/>
      <c r="V68" s="75">
        <v>59</v>
      </c>
      <c r="W68" t="str">
        <f t="shared" si="6"/>
        <v>T10086-59</v>
      </c>
      <c r="X68" s="75">
        <f>Table1[[#This Row],[Order Qty]]</f>
        <v>2</v>
      </c>
      <c r="Y68" s="76" t="str">
        <f>Table1[[#This Row],[SPU]]</f>
        <v>1N4148W-FDICT-ND</v>
      </c>
      <c r="Z68" t="str">
        <f t="shared" si="7"/>
        <v>T10086-59</v>
      </c>
    </row>
    <row r="69" spans="1:26" ht="22.5" x14ac:dyDescent="0.2">
      <c r="A69" s="9"/>
      <c r="B69" s="55" t="s">
        <v>142</v>
      </c>
      <c r="C69" s="90" t="str">
        <f t="shared" si="5"/>
        <v>T10086-60</v>
      </c>
      <c r="D69" s="56" t="s">
        <v>288</v>
      </c>
      <c r="E69" s="57" t="s">
        <v>427</v>
      </c>
      <c r="F69" s="58">
        <v>2</v>
      </c>
      <c r="G69" s="59" t="s">
        <v>450</v>
      </c>
      <c r="H69" s="59" t="s">
        <v>571</v>
      </c>
      <c r="I69" s="59" t="s">
        <v>607</v>
      </c>
      <c r="J69" s="59" t="s">
        <v>571</v>
      </c>
      <c r="K69" s="65">
        <v>0.70599999999999996</v>
      </c>
      <c r="L69" s="59"/>
      <c r="M69" s="59"/>
      <c r="N69" s="59"/>
      <c r="O69" s="59"/>
      <c r="P69" s="60"/>
      <c r="Q69" s="61">
        <f>Table1[[#This Row],[Unit Price]]*Table1[[#This Row],[Order Qty]]</f>
        <v>0</v>
      </c>
      <c r="R69" s="62"/>
      <c r="S69" s="62">
        <v>2</v>
      </c>
      <c r="T69" s="64">
        <v>0</v>
      </c>
      <c r="U69" s="7"/>
      <c r="V69" s="75">
        <v>60</v>
      </c>
      <c r="W69" t="str">
        <f t="shared" si="6"/>
        <v>T10086-60</v>
      </c>
      <c r="X69" s="75">
        <f>Table1[[#This Row],[Order Qty]]</f>
        <v>0</v>
      </c>
      <c r="Y69" s="76" t="str">
        <f>Table1[[#This Row],[SPU]]</f>
        <v>SN74LVC2G14DCKT</v>
      </c>
      <c r="Z69" t="str">
        <f t="shared" si="7"/>
        <v>T10086-60</v>
      </c>
    </row>
    <row r="70" spans="1:26" ht="22.5" x14ac:dyDescent="0.2">
      <c r="A70" s="9"/>
      <c r="B70" s="55" t="s">
        <v>140</v>
      </c>
      <c r="C70" s="90" t="str">
        <f t="shared" si="5"/>
        <v>T10086-61</v>
      </c>
      <c r="D70" s="56" t="s">
        <v>286</v>
      </c>
      <c r="E70" s="57" t="s">
        <v>425</v>
      </c>
      <c r="F70" s="58">
        <v>8</v>
      </c>
      <c r="G70" s="59" t="s">
        <v>445</v>
      </c>
      <c r="H70" s="59" t="s">
        <v>675</v>
      </c>
      <c r="I70" s="59" t="s">
        <v>607</v>
      </c>
      <c r="J70" s="59" t="s">
        <v>676</v>
      </c>
      <c r="K70" s="65">
        <v>0.93899999999999995</v>
      </c>
      <c r="L70" s="59"/>
      <c r="M70" s="59"/>
      <c r="N70" s="59"/>
      <c r="O70" s="59"/>
      <c r="P70" s="60"/>
      <c r="Q70" s="61">
        <f>Table1[[#This Row],[Unit Price]]*Table1[[#This Row],[Order Qty]]</f>
        <v>7.5119999999999996</v>
      </c>
      <c r="R70" s="62"/>
      <c r="S70" s="62">
        <v>1</v>
      </c>
      <c r="T70" s="64">
        <v>8</v>
      </c>
      <c r="U70" s="7"/>
      <c r="V70" s="75">
        <v>61</v>
      </c>
      <c r="W70" t="str">
        <f t="shared" si="6"/>
        <v>T10086-61</v>
      </c>
      <c r="X70" s="75">
        <f>Table1[[#This Row],[Order Qty]]</f>
        <v>8</v>
      </c>
      <c r="Y70" s="76" t="str">
        <f>Table1[[#This Row],[SPU]]</f>
        <v>296-47277-1-ND</v>
      </c>
      <c r="Z70" t="str">
        <f t="shared" si="7"/>
        <v>T10086-61</v>
      </c>
    </row>
    <row r="71" spans="1:26" x14ac:dyDescent="0.2">
      <c r="A71" s="9"/>
      <c r="B71" s="55" t="s">
        <v>80</v>
      </c>
      <c r="C71" s="90" t="str">
        <f t="shared" si="5"/>
        <v>T10086-62</v>
      </c>
      <c r="D71" s="56" t="s">
        <v>216</v>
      </c>
      <c r="E71" s="57" t="s">
        <v>360</v>
      </c>
      <c r="F71" s="58">
        <v>1</v>
      </c>
      <c r="G71" s="59" t="s">
        <v>445</v>
      </c>
      <c r="H71" s="59" t="s">
        <v>503</v>
      </c>
      <c r="I71" s="59" t="s">
        <v>588</v>
      </c>
      <c r="J71" s="59" t="s">
        <v>639</v>
      </c>
      <c r="K71" s="65">
        <v>0.34</v>
      </c>
      <c r="L71" s="59"/>
      <c r="M71" s="59"/>
      <c r="N71" s="59"/>
      <c r="O71" s="59"/>
      <c r="P71" s="60"/>
      <c r="Q71" s="61">
        <f>Table1[[#This Row],[Unit Price]]*Table1[[#This Row],[Order Qty]]</f>
        <v>0.34</v>
      </c>
      <c r="R71" s="62"/>
      <c r="S71" s="62"/>
      <c r="T71" s="63">
        <f t="shared" ref="T71:T77" si="9">F71-N(S71)</f>
        <v>1</v>
      </c>
      <c r="U71" s="7"/>
      <c r="V71" s="75">
        <v>62</v>
      </c>
      <c r="W71" t="str">
        <f t="shared" si="6"/>
        <v>T10086-62</v>
      </c>
      <c r="X71" s="75">
        <f>Table1[[#This Row],[Order Qty]]</f>
        <v>1</v>
      </c>
      <c r="Y71" s="76" t="str">
        <f>Table1[[#This Row],[SPU]]</f>
        <v>490-1061-1-ND</v>
      </c>
      <c r="Z71" t="str">
        <f t="shared" si="7"/>
        <v>T10086-62</v>
      </c>
    </row>
    <row r="72" spans="1:26" ht="22.5" x14ac:dyDescent="0.2">
      <c r="A72" s="9"/>
      <c r="B72" s="55" t="s">
        <v>72</v>
      </c>
      <c r="C72" s="90" t="str">
        <f t="shared" si="5"/>
        <v>T10086-63</v>
      </c>
      <c r="D72" s="56" t="s">
        <v>207</v>
      </c>
      <c r="E72" s="57" t="s">
        <v>351</v>
      </c>
      <c r="F72" s="58">
        <v>8</v>
      </c>
      <c r="G72" s="59" t="s">
        <v>449</v>
      </c>
      <c r="H72" s="59" t="s">
        <v>495</v>
      </c>
      <c r="I72" s="59" t="s">
        <v>601</v>
      </c>
      <c r="J72" s="59" t="s">
        <v>633</v>
      </c>
      <c r="K72" s="65">
        <v>0.29988999999999999</v>
      </c>
      <c r="L72" s="59"/>
      <c r="M72" s="59"/>
      <c r="N72" s="59"/>
      <c r="O72" s="59"/>
      <c r="P72" s="60"/>
      <c r="Q72" s="61">
        <f>Table1[[#This Row],[Unit Price]]*Table1[[#This Row],[Order Qty]]</f>
        <v>2.3991199999999999</v>
      </c>
      <c r="R72" s="62"/>
      <c r="S72" s="62"/>
      <c r="T72" s="63">
        <f t="shared" si="9"/>
        <v>8</v>
      </c>
      <c r="U72" s="7"/>
      <c r="V72" s="75">
        <v>63</v>
      </c>
      <c r="W72" t="str">
        <f t="shared" si="6"/>
        <v>T10086-63</v>
      </c>
      <c r="X72" s="75">
        <f>Table1[[#This Row],[Order Qty]]</f>
        <v>8</v>
      </c>
      <c r="Y72" s="76" t="str">
        <f>Table1[[#This Row],[SPU]]</f>
        <v>2135886</v>
      </c>
      <c r="Z72" t="str">
        <f t="shared" si="7"/>
        <v>T10086-63</v>
      </c>
    </row>
    <row r="73" spans="1:26" ht="22.5" x14ac:dyDescent="0.2">
      <c r="A73" s="9"/>
      <c r="B73" s="55" t="s">
        <v>75</v>
      </c>
      <c r="C73" s="90" t="str">
        <f t="shared" si="5"/>
        <v>T10086-64</v>
      </c>
      <c r="D73" s="56" t="s">
        <v>210</v>
      </c>
      <c r="E73" s="57" t="s">
        <v>354</v>
      </c>
      <c r="F73" s="58">
        <v>16</v>
      </c>
      <c r="G73" s="59" t="s">
        <v>445</v>
      </c>
      <c r="H73" s="59" t="s">
        <v>497</v>
      </c>
      <c r="I73" s="59" t="s">
        <v>603</v>
      </c>
      <c r="J73" s="59" t="s">
        <v>75</v>
      </c>
      <c r="K73" s="65">
        <v>0.13100000000000001</v>
      </c>
      <c r="L73" s="59"/>
      <c r="M73" s="59"/>
      <c r="N73" s="59"/>
      <c r="O73" s="59"/>
      <c r="P73" s="60"/>
      <c r="Q73" s="61">
        <f>Table1[[#This Row],[Unit Price]]*Table1[[#This Row],[Order Qty]]</f>
        <v>2.0960000000000001</v>
      </c>
      <c r="R73" s="62"/>
      <c r="S73" s="62"/>
      <c r="T73" s="63">
        <f t="shared" si="9"/>
        <v>16</v>
      </c>
      <c r="U73" s="7"/>
      <c r="V73" s="75">
        <v>64</v>
      </c>
      <c r="W73" t="str">
        <f t="shared" si="6"/>
        <v>T10086-64</v>
      </c>
      <c r="X73" s="75">
        <f>Table1[[#This Row],[Order Qty]]</f>
        <v>16</v>
      </c>
      <c r="Y73" s="76" t="str">
        <f>Table1[[#This Row],[SPU]]</f>
        <v>455-1611-ND</v>
      </c>
      <c r="Z73" t="str">
        <f t="shared" si="7"/>
        <v>T10086-64</v>
      </c>
    </row>
    <row r="74" spans="1:26" x14ac:dyDescent="0.2">
      <c r="A74" s="9"/>
      <c r="B74" s="55" t="s">
        <v>76</v>
      </c>
      <c r="C74" s="90" t="str">
        <f t="shared" ref="C74:C105" si="10">W74</f>
        <v>T10086-65</v>
      </c>
      <c r="D74" s="56" t="s">
        <v>211</v>
      </c>
      <c r="E74" s="57" t="s">
        <v>355</v>
      </c>
      <c r="F74" s="58">
        <v>1</v>
      </c>
      <c r="G74" s="59" t="s">
        <v>445</v>
      </c>
      <c r="H74" s="59" t="s">
        <v>498</v>
      </c>
      <c r="I74" s="59" t="s">
        <v>604</v>
      </c>
      <c r="J74" s="59" t="s">
        <v>76</v>
      </c>
      <c r="K74" s="65">
        <v>0.27</v>
      </c>
      <c r="L74" s="59"/>
      <c r="M74" s="59"/>
      <c r="N74" s="59"/>
      <c r="O74" s="59"/>
      <c r="P74" s="60"/>
      <c r="Q74" s="61">
        <f>Table1[[#This Row],[Unit Price]]*Table1[[#This Row],[Order Qty]]</f>
        <v>0</v>
      </c>
      <c r="R74" s="62"/>
      <c r="S74" s="62">
        <v>1</v>
      </c>
      <c r="T74" s="63">
        <f t="shared" si="9"/>
        <v>0</v>
      </c>
      <c r="U74" s="7"/>
      <c r="V74" s="75">
        <v>65</v>
      </c>
      <c r="W74" t="str">
        <f t="shared" ref="W74:W105" si="11">"T10086-"&amp;V74</f>
        <v>T10086-65</v>
      </c>
      <c r="X74" s="75">
        <f>Table1[[#This Row],[Order Qty]]</f>
        <v>0</v>
      </c>
      <c r="Y74" s="76" t="str">
        <f>Table1[[#This Row],[SPU]]</f>
        <v>WM50016-03-ND</v>
      </c>
      <c r="Z74" t="str">
        <f t="shared" ref="Z74:Z105" si="12">W74</f>
        <v>T10086-65</v>
      </c>
    </row>
    <row r="75" spans="1:26" x14ac:dyDescent="0.2">
      <c r="A75" s="9"/>
      <c r="B75" s="55" t="s">
        <v>73</v>
      </c>
      <c r="C75" s="90" t="str">
        <f t="shared" si="10"/>
        <v>T10086-66</v>
      </c>
      <c r="D75" s="56" t="s">
        <v>208</v>
      </c>
      <c r="E75" s="57" t="s">
        <v>352</v>
      </c>
      <c r="F75" s="58">
        <v>1</v>
      </c>
      <c r="G75" s="59"/>
      <c r="H75" s="59"/>
      <c r="I75" s="59"/>
      <c r="J75" s="59"/>
      <c r="K75" s="60"/>
      <c r="L75" s="59"/>
      <c r="M75" s="59"/>
      <c r="N75" s="59"/>
      <c r="O75" s="59"/>
      <c r="P75" s="60"/>
      <c r="Q75" s="61">
        <f>Table1[[#This Row],[Unit Price]]*Table1[[#This Row],[Order Qty]]</f>
        <v>0</v>
      </c>
      <c r="R75" s="62"/>
      <c r="S75" s="62">
        <v>1</v>
      </c>
      <c r="T75" s="63">
        <f t="shared" si="9"/>
        <v>0</v>
      </c>
      <c r="U75" s="7"/>
      <c r="V75" s="75">
        <v>66</v>
      </c>
      <c r="W75" t="str">
        <f t="shared" si="11"/>
        <v>T10086-66</v>
      </c>
      <c r="X75" s="75">
        <f>Table1[[#This Row],[Order Qty]]</f>
        <v>0</v>
      </c>
      <c r="Y75" s="76">
        <f>Table1[[#This Row],[SPU]]</f>
        <v>0</v>
      </c>
      <c r="Z75" t="str">
        <f t="shared" si="12"/>
        <v>T10086-66</v>
      </c>
    </row>
    <row r="76" spans="1:26" x14ac:dyDescent="0.2">
      <c r="A76" s="9"/>
      <c r="B76" s="55" t="s">
        <v>82</v>
      </c>
      <c r="C76" s="90" t="str">
        <f t="shared" si="10"/>
        <v>T10086-67</v>
      </c>
      <c r="D76" s="56" t="s">
        <v>219</v>
      </c>
      <c r="E76" s="57" t="s">
        <v>363</v>
      </c>
      <c r="F76" s="58">
        <v>1</v>
      </c>
      <c r="G76" s="59"/>
      <c r="H76" s="59"/>
      <c r="I76" s="59"/>
      <c r="J76" s="59"/>
      <c r="K76" s="60"/>
      <c r="L76" s="59"/>
      <c r="M76" s="59"/>
      <c r="N76" s="59"/>
      <c r="O76" s="59"/>
      <c r="P76" s="60"/>
      <c r="Q76" s="61">
        <f>Table1[[#This Row],[Unit Price]]*Table1[[#This Row],[Order Qty]]</f>
        <v>0</v>
      </c>
      <c r="R76" s="62"/>
      <c r="S76" s="62">
        <v>1</v>
      </c>
      <c r="T76" s="63">
        <f t="shared" si="9"/>
        <v>0</v>
      </c>
      <c r="U76" s="7"/>
      <c r="V76" s="75">
        <v>67</v>
      </c>
      <c r="W76" t="str">
        <f t="shared" si="11"/>
        <v>T10086-67</v>
      </c>
      <c r="X76" s="75">
        <f>Table1[[#This Row],[Order Qty]]</f>
        <v>0</v>
      </c>
      <c r="Y76" s="76">
        <f>Table1[[#This Row],[SPU]]</f>
        <v>0</v>
      </c>
      <c r="Z76" t="str">
        <f t="shared" si="12"/>
        <v>T10086-67</v>
      </c>
    </row>
    <row r="77" spans="1:26" x14ac:dyDescent="0.2">
      <c r="A77" s="9"/>
      <c r="B77" s="55" t="s">
        <v>64</v>
      </c>
      <c r="C77" s="90" t="str">
        <f t="shared" si="10"/>
        <v>T10086-68</v>
      </c>
      <c r="D77" s="56" t="s">
        <v>199</v>
      </c>
      <c r="E77" s="57" t="s">
        <v>343</v>
      </c>
      <c r="F77" s="58">
        <v>1</v>
      </c>
      <c r="G77" s="59"/>
      <c r="H77" s="59"/>
      <c r="I77" s="59"/>
      <c r="J77" s="59"/>
      <c r="K77" s="60"/>
      <c r="L77" s="59"/>
      <c r="M77" s="59"/>
      <c r="N77" s="59"/>
      <c r="O77" s="59"/>
      <c r="P77" s="60"/>
      <c r="Q77" s="61">
        <f>Table1[[#This Row],[Unit Price]]*Table1[[#This Row],[Order Qty]]</f>
        <v>0</v>
      </c>
      <c r="R77" s="62"/>
      <c r="S77" s="62">
        <v>1</v>
      </c>
      <c r="T77" s="63">
        <f t="shared" si="9"/>
        <v>0</v>
      </c>
      <c r="U77" s="7"/>
      <c r="V77" s="75">
        <v>68</v>
      </c>
      <c r="W77" t="str">
        <f t="shared" si="11"/>
        <v>T10086-68</v>
      </c>
      <c r="X77" s="75">
        <f>Table1[[#This Row],[Order Qty]]</f>
        <v>0</v>
      </c>
      <c r="Y77" s="76">
        <f>Table1[[#This Row],[SPU]]</f>
        <v>0</v>
      </c>
      <c r="Z77" t="str">
        <f t="shared" si="12"/>
        <v>T10086-68</v>
      </c>
    </row>
    <row r="78" spans="1:26" ht="22.5" x14ac:dyDescent="0.2">
      <c r="A78" s="9"/>
      <c r="B78" s="55" t="s">
        <v>137</v>
      </c>
      <c r="C78" s="90" t="str">
        <f t="shared" si="10"/>
        <v>T10086-69</v>
      </c>
      <c r="D78" s="56" t="s">
        <v>283</v>
      </c>
      <c r="E78" s="57" t="s">
        <v>422</v>
      </c>
      <c r="F78" s="58">
        <v>8</v>
      </c>
      <c r="G78" s="59" t="s">
        <v>450</v>
      </c>
      <c r="H78" s="59" t="s">
        <v>567</v>
      </c>
      <c r="I78" s="59" t="s">
        <v>619</v>
      </c>
      <c r="J78" s="59" t="s">
        <v>567</v>
      </c>
      <c r="K78" s="65">
        <v>0.58199999999999996</v>
      </c>
      <c r="L78" s="59"/>
      <c r="M78" s="59"/>
      <c r="N78" s="59"/>
      <c r="O78" s="59"/>
      <c r="P78" s="60"/>
      <c r="Q78" s="61">
        <f>Table1[[#This Row],[Unit Price]]*Table1[[#This Row],[Order Qty]]</f>
        <v>0</v>
      </c>
      <c r="R78" s="62"/>
      <c r="S78" s="62">
        <v>8</v>
      </c>
      <c r="T78" s="64">
        <v>0</v>
      </c>
      <c r="U78" s="7"/>
      <c r="V78" s="75">
        <v>69</v>
      </c>
      <c r="W78" t="str">
        <f t="shared" si="11"/>
        <v>T10086-69</v>
      </c>
      <c r="X78" s="75">
        <f>Table1[[#This Row],[Order Qty]]</f>
        <v>0</v>
      </c>
      <c r="Y78" s="76" t="str">
        <f>Table1[[#This Row],[SPU]]</f>
        <v>LM5109BMAX/NOPB</v>
      </c>
      <c r="Z78" t="str">
        <f t="shared" si="12"/>
        <v>T10086-69</v>
      </c>
    </row>
    <row r="79" spans="1:26" ht="22.5" x14ac:dyDescent="0.2">
      <c r="A79" s="9"/>
      <c r="B79" s="55" t="s">
        <v>144</v>
      </c>
      <c r="C79" s="90" t="str">
        <f t="shared" si="10"/>
        <v>T10086-70</v>
      </c>
      <c r="D79" s="56" t="s">
        <v>290</v>
      </c>
      <c r="E79" s="57" t="s">
        <v>429</v>
      </c>
      <c r="F79" s="58">
        <v>1</v>
      </c>
      <c r="G79" s="59" t="s">
        <v>445</v>
      </c>
      <c r="H79" s="59" t="s">
        <v>672</v>
      </c>
      <c r="I79" s="59" t="s">
        <v>619</v>
      </c>
      <c r="J79" s="59" t="s">
        <v>573</v>
      </c>
      <c r="K79" s="65">
        <v>1.69</v>
      </c>
      <c r="L79" s="59"/>
      <c r="M79" s="59"/>
      <c r="N79" s="59"/>
      <c r="O79" s="59"/>
      <c r="P79" s="60"/>
      <c r="Q79" s="61">
        <f>Table1[[#This Row],[Unit Price]]*Table1[[#This Row],[Order Qty]]</f>
        <v>1.69</v>
      </c>
      <c r="R79" s="62"/>
      <c r="S79" s="62">
        <v>0</v>
      </c>
      <c r="T79" s="66">
        <v>1</v>
      </c>
      <c r="U79" s="7"/>
      <c r="V79" s="75">
        <v>70</v>
      </c>
      <c r="W79" t="str">
        <f t="shared" si="11"/>
        <v>T10086-70</v>
      </c>
      <c r="X79" s="75">
        <f>Table1[[#This Row],[Order Qty]]</f>
        <v>1</v>
      </c>
      <c r="Y79" s="76" t="str">
        <f>Table1[[#This Row],[SPU]]</f>
        <v>296-39024-1-ND</v>
      </c>
      <c r="Z79" t="str">
        <f t="shared" si="12"/>
        <v>T10086-70</v>
      </c>
    </row>
    <row r="80" spans="1:26" ht="22.5" x14ac:dyDescent="0.2">
      <c r="A80" s="9"/>
      <c r="B80" s="55" t="s">
        <v>156</v>
      </c>
      <c r="C80" s="90" t="str">
        <f t="shared" si="10"/>
        <v>T10086-71</v>
      </c>
      <c r="D80" s="56" t="s">
        <v>302</v>
      </c>
      <c r="E80" s="57" t="s">
        <v>441</v>
      </c>
      <c r="F80" s="58">
        <v>1</v>
      </c>
      <c r="G80" s="59" t="s">
        <v>445</v>
      </c>
      <c r="H80" s="59" t="s">
        <v>582</v>
      </c>
      <c r="I80" s="59" t="s">
        <v>620</v>
      </c>
      <c r="J80" s="59" t="s">
        <v>660</v>
      </c>
      <c r="K80" s="65">
        <v>11.76</v>
      </c>
      <c r="L80" s="59"/>
      <c r="M80" s="59"/>
      <c r="N80" s="59"/>
      <c r="O80" s="59"/>
      <c r="P80" s="60"/>
      <c r="Q80" s="61">
        <f>Table1[[#This Row],[Unit Price]]*Table1[[#This Row],[Order Qty]]</f>
        <v>0</v>
      </c>
      <c r="R80" s="62"/>
      <c r="S80" s="62">
        <v>1</v>
      </c>
      <c r="T80" s="64">
        <v>0</v>
      </c>
      <c r="U80" s="7"/>
      <c r="V80" s="75">
        <v>71</v>
      </c>
      <c r="W80" t="str">
        <f t="shared" si="11"/>
        <v>T10086-71</v>
      </c>
      <c r="X80" s="75">
        <f>Table1[[#This Row],[Order Qty]]</f>
        <v>0</v>
      </c>
      <c r="Y80" s="76" t="str">
        <f>Table1[[#This Row],[SPU]]</f>
        <v>428-3197-ND</v>
      </c>
      <c r="Z80" t="str">
        <f t="shared" si="12"/>
        <v>T10086-71</v>
      </c>
    </row>
    <row r="81" spans="1:26" ht="22.5" x14ac:dyDescent="0.2">
      <c r="A81" s="9"/>
      <c r="B81" s="55" t="s">
        <v>79</v>
      </c>
      <c r="C81" s="90" t="str">
        <f t="shared" si="10"/>
        <v>T10086-72</v>
      </c>
      <c r="D81" s="56" t="s">
        <v>215</v>
      </c>
      <c r="E81" s="57" t="s">
        <v>359</v>
      </c>
      <c r="F81" s="58">
        <v>1</v>
      </c>
      <c r="G81" s="59" t="s">
        <v>449</v>
      </c>
      <c r="H81" s="59" t="s">
        <v>502</v>
      </c>
      <c r="I81" s="59" t="s">
        <v>606</v>
      </c>
      <c r="J81" s="59" t="s">
        <v>638</v>
      </c>
      <c r="K81" s="65">
        <v>2.36</v>
      </c>
      <c r="L81" s="59"/>
      <c r="M81" s="59"/>
      <c r="N81" s="59"/>
      <c r="O81" s="59"/>
      <c r="P81" s="60"/>
      <c r="Q81" s="61">
        <f>Table1[[#This Row],[Unit Price]]*Table1[[#This Row],[Order Qty]]</f>
        <v>2.36</v>
      </c>
      <c r="R81" s="62"/>
      <c r="S81" s="62"/>
      <c r="T81" s="63">
        <f t="shared" ref="T81:T86" si="13">F81-N(S81)</f>
        <v>1</v>
      </c>
      <c r="U81" s="7"/>
      <c r="V81" s="75">
        <v>72</v>
      </c>
      <c r="W81" t="str">
        <f t="shared" si="11"/>
        <v>T10086-72</v>
      </c>
      <c r="X81" s="75">
        <f>Table1[[#This Row],[Order Qty]]</f>
        <v>1</v>
      </c>
      <c r="Y81" s="76" t="str">
        <f>Table1[[#This Row],[SPU]]</f>
        <v>2288508</v>
      </c>
      <c r="Z81" t="str">
        <f t="shared" si="12"/>
        <v>T10086-72</v>
      </c>
    </row>
    <row r="82" spans="1:26" ht="22.5" x14ac:dyDescent="0.2">
      <c r="A82" s="9"/>
      <c r="B82" s="55" t="s">
        <v>78</v>
      </c>
      <c r="C82" s="90" t="str">
        <f t="shared" si="10"/>
        <v>T10086-73</v>
      </c>
      <c r="D82" s="56" t="s">
        <v>213</v>
      </c>
      <c r="E82" s="57" t="s">
        <v>357</v>
      </c>
      <c r="F82" s="58">
        <v>8</v>
      </c>
      <c r="G82" s="59" t="s">
        <v>445</v>
      </c>
      <c r="H82" s="59" t="s">
        <v>500</v>
      </c>
      <c r="I82" s="59" t="s">
        <v>591</v>
      </c>
      <c r="J82" s="59" t="s">
        <v>636</v>
      </c>
      <c r="K82" s="65">
        <v>2.2000000000000002</v>
      </c>
      <c r="L82" s="59"/>
      <c r="M82" s="59"/>
      <c r="N82" s="59"/>
      <c r="O82" s="59"/>
      <c r="P82" s="60"/>
      <c r="Q82" s="61">
        <f>Table1[[#This Row],[Unit Price]]*Table1[[#This Row],[Order Qty]]</f>
        <v>0</v>
      </c>
      <c r="R82" s="62"/>
      <c r="S82" s="62">
        <v>8</v>
      </c>
      <c r="T82" s="63">
        <f t="shared" si="13"/>
        <v>0</v>
      </c>
      <c r="U82" s="7"/>
      <c r="V82" s="75">
        <v>73</v>
      </c>
      <c r="W82" t="str">
        <f t="shared" si="11"/>
        <v>T10086-73</v>
      </c>
      <c r="X82" s="75">
        <f>Table1[[#This Row],[Order Qty]]</f>
        <v>0</v>
      </c>
      <c r="Y82" s="76" t="str">
        <f>Table1[[#This Row],[SPU]]</f>
        <v>732-3342-1-ND</v>
      </c>
      <c r="Z82" t="str">
        <f t="shared" si="12"/>
        <v>T10086-73</v>
      </c>
    </row>
    <row r="83" spans="1:26" ht="22.5" x14ac:dyDescent="0.2">
      <c r="A83" s="9"/>
      <c r="B83" s="55" t="s">
        <v>81</v>
      </c>
      <c r="C83" s="90" t="str">
        <f t="shared" si="10"/>
        <v>T10086-74</v>
      </c>
      <c r="D83" s="56" t="s">
        <v>218</v>
      </c>
      <c r="E83" s="57" t="s">
        <v>362</v>
      </c>
      <c r="F83" s="58">
        <v>1</v>
      </c>
      <c r="G83" s="59" t="s">
        <v>449</v>
      </c>
      <c r="H83" s="59" t="s">
        <v>505</v>
      </c>
      <c r="I83" s="59" t="s">
        <v>606</v>
      </c>
      <c r="J83" s="59" t="s">
        <v>641</v>
      </c>
      <c r="K83" s="65">
        <v>2.6</v>
      </c>
      <c r="L83" s="59"/>
      <c r="M83" s="59"/>
      <c r="N83" s="59"/>
      <c r="O83" s="59"/>
      <c r="P83" s="60"/>
      <c r="Q83" s="61">
        <f>Table1[[#This Row],[Unit Price]]*Table1[[#This Row],[Order Qty]]</f>
        <v>2.6</v>
      </c>
      <c r="R83" s="62"/>
      <c r="S83" s="62"/>
      <c r="T83" s="63">
        <f t="shared" si="13"/>
        <v>1</v>
      </c>
      <c r="U83" s="7"/>
      <c r="V83" s="75">
        <v>74</v>
      </c>
      <c r="W83" t="str">
        <f t="shared" si="11"/>
        <v>T10086-74</v>
      </c>
      <c r="X83" s="75">
        <f>Table1[[#This Row],[Order Qty]]</f>
        <v>1</v>
      </c>
      <c r="Y83" s="76" t="str">
        <f>Table1[[#This Row],[SPU]]</f>
        <v>2289218</v>
      </c>
      <c r="Z83" t="str">
        <f t="shared" si="12"/>
        <v>T10086-74</v>
      </c>
    </row>
    <row r="84" spans="1:26" ht="22.5" x14ac:dyDescent="0.2">
      <c r="A84" s="9"/>
      <c r="B84" s="55" t="s">
        <v>78</v>
      </c>
      <c r="C84" s="90" t="str">
        <f t="shared" si="10"/>
        <v>T10086-75</v>
      </c>
      <c r="D84" s="56" t="s">
        <v>214</v>
      </c>
      <c r="E84" s="57" t="s">
        <v>358</v>
      </c>
      <c r="F84" s="58">
        <v>8</v>
      </c>
      <c r="G84" s="59" t="s">
        <v>445</v>
      </c>
      <c r="H84" s="59" t="s">
        <v>501</v>
      </c>
      <c r="I84" s="59" t="s">
        <v>591</v>
      </c>
      <c r="J84" s="59" t="s">
        <v>637</v>
      </c>
      <c r="K84" s="65">
        <v>8.85</v>
      </c>
      <c r="L84" s="59"/>
      <c r="M84" s="59"/>
      <c r="N84" s="59"/>
      <c r="O84" s="59"/>
      <c r="P84" s="60"/>
      <c r="Q84" s="61">
        <f>Table1[[#This Row],[Unit Price]]*Table1[[#This Row],[Order Qty]]</f>
        <v>0</v>
      </c>
      <c r="R84" s="62"/>
      <c r="S84" s="62">
        <v>8</v>
      </c>
      <c r="T84" s="63">
        <f t="shared" si="13"/>
        <v>0</v>
      </c>
      <c r="U84" s="7"/>
      <c r="V84" s="75">
        <v>75</v>
      </c>
      <c r="W84" t="str">
        <f t="shared" si="11"/>
        <v>T10086-75</v>
      </c>
      <c r="X84" s="75">
        <f>Table1[[#This Row],[Order Qty]]</f>
        <v>0</v>
      </c>
      <c r="Y84" s="76" t="str">
        <f>Table1[[#This Row],[SPU]]</f>
        <v>732-11713-ND</v>
      </c>
      <c r="Z84" t="str">
        <f t="shared" si="12"/>
        <v>T10086-75</v>
      </c>
    </row>
    <row r="85" spans="1:26" x14ac:dyDescent="0.2">
      <c r="A85" s="9"/>
      <c r="B85" s="55" t="s">
        <v>78</v>
      </c>
      <c r="C85" s="90" t="str">
        <f t="shared" si="10"/>
        <v>T10086-76</v>
      </c>
      <c r="D85" s="56" t="s">
        <v>217</v>
      </c>
      <c r="E85" s="57" t="s">
        <v>361</v>
      </c>
      <c r="F85" s="58">
        <v>1</v>
      </c>
      <c r="G85" s="59" t="s">
        <v>445</v>
      </c>
      <c r="H85" s="59" t="s">
        <v>504</v>
      </c>
      <c r="I85" s="59" t="s">
        <v>593</v>
      </c>
      <c r="J85" s="59" t="s">
        <v>640</v>
      </c>
      <c r="K85" s="65">
        <v>0.22</v>
      </c>
      <c r="L85" s="59"/>
      <c r="M85" s="59"/>
      <c r="N85" s="59"/>
      <c r="O85" s="59"/>
      <c r="P85" s="60"/>
      <c r="Q85" s="61">
        <f>Table1[[#This Row],[Unit Price]]*Table1[[#This Row],[Order Qty]]</f>
        <v>0.22</v>
      </c>
      <c r="R85" s="62"/>
      <c r="S85" s="62"/>
      <c r="T85" s="63">
        <f t="shared" si="13"/>
        <v>1</v>
      </c>
      <c r="U85" s="7"/>
      <c r="V85" s="75">
        <v>76</v>
      </c>
      <c r="W85" t="str">
        <f t="shared" si="11"/>
        <v>T10086-76</v>
      </c>
      <c r="X85" s="75">
        <f>Table1[[#This Row],[Order Qty]]</f>
        <v>1</v>
      </c>
      <c r="Y85" s="76" t="str">
        <f>Table1[[#This Row],[SPU]]</f>
        <v>587-5927-1-ND</v>
      </c>
      <c r="Z85" t="str">
        <f t="shared" si="12"/>
        <v>T10086-76</v>
      </c>
    </row>
    <row r="86" spans="1:26" ht="22.5" x14ac:dyDescent="0.2">
      <c r="A86" s="9"/>
      <c r="B86" s="55" t="s">
        <v>71</v>
      </c>
      <c r="C86" s="90" t="str">
        <f t="shared" si="10"/>
        <v>T10086-77</v>
      </c>
      <c r="D86" s="56" t="s">
        <v>206</v>
      </c>
      <c r="E86" s="57" t="s">
        <v>350</v>
      </c>
      <c r="F86" s="58">
        <v>14</v>
      </c>
      <c r="G86" s="59" t="s">
        <v>445</v>
      </c>
      <c r="H86" s="59" t="s">
        <v>494</v>
      </c>
      <c r="I86" s="59" t="s">
        <v>591</v>
      </c>
      <c r="J86" s="59" t="s">
        <v>71</v>
      </c>
      <c r="K86" s="65">
        <v>0.14000000000000001</v>
      </c>
      <c r="L86" s="59"/>
      <c r="M86" s="59"/>
      <c r="N86" s="59"/>
      <c r="O86" s="59"/>
      <c r="P86" s="60"/>
      <c r="Q86" s="61">
        <f>Table1[[#This Row],[Unit Price]]*Table1[[#This Row],[Order Qty]]</f>
        <v>1.9600000000000002</v>
      </c>
      <c r="R86" s="62"/>
      <c r="S86" s="62"/>
      <c r="T86" s="63">
        <f t="shared" si="13"/>
        <v>14</v>
      </c>
      <c r="U86" s="7"/>
      <c r="V86" s="75">
        <v>77</v>
      </c>
      <c r="W86" t="str">
        <f t="shared" si="11"/>
        <v>T10086-77</v>
      </c>
      <c r="X86" s="75">
        <f>Table1[[#This Row],[Order Qty]]</f>
        <v>14</v>
      </c>
      <c r="Y86" s="76" t="str">
        <f>Table1[[#This Row],[SPU]]</f>
        <v>732-4980-1-ND</v>
      </c>
      <c r="Z86" t="str">
        <f t="shared" si="12"/>
        <v>T10086-77</v>
      </c>
    </row>
    <row r="87" spans="1:26" x14ac:dyDescent="0.2">
      <c r="A87" s="9"/>
      <c r="B87" s="55" t="s">
        <v>155</v>
      </c>
      <c r="C87" s="90" t="str">
        <f t="shared" si="10"/>
        <v>T10086-78</v>
      </c>
      <c r="D87" s="56" t="s">
        <v>301</v>
      </c>
      <c r="E87" s="57" t="s">
        <v>440</v>
      </c>
      <c r="F87" s="58">
        <v>2</v>
      </c>
      <c r="G87" s="59" t="s">
        <v>450</v>
      </c>
      <c r="H87" s="59" t="s">
        <v>155</v>
      </c>
      <c r="I87" s="59" t="s">
        <v>607</v>
      </c>
      <c r="J87" s="59" t="s">
        <v>155</v>
      </c>
      <c r="K87" s="65">
        <v>1.73</v>
      </c>
      <c r="L87" s="59"/>
      <c r="M87" s="59"/>
      <c r="N87" s="59"/>
      <c r="O87" s="59"/>
      <c r="P87" s="60"/>
      <c r="Q87" s="61">
        <f>Table1[[#This Row],[Unit Price]]*Table1[[#This Row],[Order Qty]]</f>
        <v>0</v>
      </c>
      <c r="R87" s="62"/>
      <c r="S87" s="62">
        <v>2</v>
      </c>
      <c r="T87" s="64">
        <v>0</v>
      </c>
      <c r="U87" s="7"/>
      <c r="V87" s="75">
        <v>78</v>
      </c>
      <c r="W87" t="str">
        <f t="shared" si="11"/>
        <v>T10086-78</v>
      </c>
      <c r="X87" s="75">
        <f>Table1[[#This Row],[Order Qty]]</f>
        <v>0</v>
      </c>
      <c r="Y87" s="76" t="str">
        <f>Table1[[#This Row],[SPU]]</f>
        <v>OPA837IDBVR</v>
      </c>
      <c r="Z87" t="str">
        <f t="shared" si="12"/>
        <v>T10086-78</v>
      </c>
    </row>
    <row r="88" spans="1:26" ht="45" x14ac:dyDescent="0.2">
      <c r="A88" s="9"/>
      <c r="B88" s="55" t="s">
        <v>154</v>
      </c>
      <c r="C88" s="90" t="str">
        <f t="shared" si="10"/>
        <v>T10086-79</v>
      </c>
      <c r="D88" s="56" t="s">
        <v>300</v>
      </c>
      <c r="E88" s="57" t="s">
        <v>439</v>
      </c>
      <c r="F88" s="58">
        <v>2</v>
      </c>
      <c r="G88" s="59" t="s">
        <v>450</v>
      </c>
      <c r="H88" s="59" t="s">
        <v>154</v>
      </c>
      <c r="I88" s="59" t="s">
        <v>607</v>
      </c>
      <c r="J88" s="59" t="s">
        <v>154</v>
      </c>
      <c r="K88" s="65">
        <v>1.59</v>
      </c>
      <c r="L88" s="59"/>
      <c r="M88" s="59"/>
      <c r="N88" s="59"/>
      <c r="O88" s="59"/>
      <c r="P88" s="60"/>
      <c r="Q88" s="61">
        <f>Table1[[#This Row],[Unit Price]]*Table1[[#This Row],[Order Qty]]</f>
        <v>0</v>
      </c>
      <c r="R88" s="62"/>
      <c r="S88" s="62">
        <v>2</v>
      </c>
      <c r="T88" s="64">
        <v>0</v>
      </c>
      <c r="U88" s="7"/>
      <c r="V88" s="75">
        <v>79</v>
      </c>
      <c r="W88" t="str">
        <f t="shared" si="11"/>
        <v>T10086-79</v>
      </c>
      <c r="X88" s="75">
        <f>Table1[[#This Row],[Order Qty]]</f>
        <v>0</v>
      </c>
      <c r="Y88" s="76" t="str">
        <f>Table1[[#This Row],[SPU]]</f>
        <v>OPA378AIDBVT</v>
      </c>
      <c r="Z88" t="str">
        <f t="shared" si="12"/>
        <v>T10086-79</v>
      </c>
    </row>
    <row r="89" spans="1:26" ht="22.5" x14ac:dyDescent="0.2">
      <c r="A89" s="9"/>
      <c r="B89" s="55" t="s">
        <v>86</v>
      </c>
      <c r="C89" s="90" t="str">
        <f t="shared" si="10"/>
        <v>T10086-80</v>
      </c>
      <c r="D89" s="56" t="s">
        <v>223</v>
      </c>
      <c r="E89" s="57" t="s">
        <v>367</v>
      </c>
      <c r="F89" s="58">
        <v>2</v>
      </c>
      <c r="G89" s="59" t="s">
        <v>445</v>
      </c>
      <c r="H89" s="59" t="s">
        <v>805</v>
      </c>
      <c r="I89" s="59" t="s">
        <v>608</v>
      </c>
      <c r="J89" s="59" t="s">
        <v>86</v>
      </c>
      <c r="K89" s="65">
        <v>1.18</v>
      </c>
      <c r="L89" s="59"/>
      <c r="M89" s="59"/>
      <c r="N89" s="59"/>
      <c r="O89" s="59"/>
      <c r="P89" s="60"/>
      <c r="Q89" s="61">
        <f>Table1[[#This Row],[Unit Price]]*Table1[[#This Row],[Order Qty]]</f>
        <v>2.36</v>
      </c>
      <c r="R89" s="62"/>
      <c r="S89" s="62"/>
      <c r="T89" s="63">
        <f>F89-N(S89)</f>
        <v>2</v>
      </c>
      <c r="U89" s="7"/>
      <c r="V89" s="75">
        <v>80</v>
      </c>
      <c r="W89" t="str">
        <f t="shared" si="11"/>
        <v>T10086-80</v>
      </c>
      <c r="X89" s="75">
        <f>Table1[[#This Row],[Order Qty]]</f>
        <v>2</v>
      </c>
      <c r="Y89" s="76" t="str">
        <f>Table1[[#This Row],[SPU]]</f>
        <v>‎SI7454DDP-T1-GE3CT-ND‎</v>
      </c>
      <c r="Z89" t="str">
        <f t="shared" si="12"/>
        <v>T10086-80</v>
      </c>
    </row>
    <row r="90" spans="1:26" ht="22.5" x14ac:dyDescent="0.2">
      <c r="A90" s="9"/>
      <c r="B90" s="55" t="s">
        <v>84</v>
      </c>
      <c r="C90" s="90" t="str">
        <f t="shared" si="10"/>
        <v>T10086-81</v>
      </c>
      <c r="D90" s="56" t="s">
        <v>221</v>
      </c>
      <c r="E90" s="57" t="s">
        <v>365</v>
      </c>
      <c r="F90" s="58">
        <v>10</v>
      </c>
      <c r="G90" s="59" t="s">
        <v>445</v>
      </c>
      <c r="H90" s="59" t="s">
        <v>507</v>
      </c>
      <c r="I90" s="59" t="s">
        <v>607</v>
      </c>
      <c r="J90" s="59" t="s">
        <v>84</v>
      </c>
      <c r="K90" s="65">
        <v>0</v>
      </c>
      <c r="L90" s="59"/>
      <c r="M90" s="59"/>
      <c r="N90" s="59"/>
      <c r="O90" s="59"/>
      <c r="P90" s="60"/>
      <c r="Q90" s="61">
        <f>Table1[[#This Row],[Unit Price]]*Table1[[#This Row],[Order Qty]]</f>
        <v>0</v>
      </c>
      <c r="R90" s="62"/>
      <c r="S90" s="62">
        <v>10</v>
      </c>
      <c r="T90" s="63">
        <f>F90-N(S90)</f>
        <v>0</v>
      </c>
      <c r="U90" s="7"/>
      <c r="V90" s="75">
        <v>81</v>
      </c>
      <c r="W90" t="str">
        <f t="shared" si="11"/>
        <v>T10086-81</v>
      </c>
      <c r="X90" s="75">
        <f>Table1[[#This Row],[Order Qty]]</f>
        <v>0</v>
      </c>
      <c r="Y90" s="76" t="str">
        <f>Table1[[#This Row],[SPU]]</f>
        <v>CSD16570Q5B-ND</v>
      </c>
      <c r="Z90" t="str">
        <f t="shared" si="12"/>
        <v>T10086-81</v>
      </c>
    </row>
    <row r="91" spans="1:26" ht="22.5" x14ac:dyDescent="0.2">
      <c r="A91" s="9"/>
      <c r="B91" s="55" t="s">
        <v>83</v>
      </c>
      <c r="C91" s="90" t="str">
        <f t="shared" si="10"/>
        <v>T10086-82</v>
      </c>
      <c r="D91" s="56" t="s">
        <v>220</v>
      </c>
      <c r="E91" s="57" t="s">
        <v>364</v>
      </c>
      <c r="F91" s="58">
        <v>16</v>
      </c>
      <c r="G91" s="59" t="s">
        <v>450</v>
      </c>
      <c r="H91" s="59" t="s">
        <v>506</v>
      </c>
      <c r="I91" s="59" t="s">
        <v>607</v>
      </c>
      <c r="J91" s="59" t="s">
        <v>506</v>
      </c>
      <c r="K91" s="65">
        <v>0.69399999999999995</v>
      </c>
      <c r="L91" s="59"/>
      <c r="M91" s="59"/>
      <c r="N91" s="59"/>
      <c r="O91" s="59"/>
      <c r="P91" s="60"/>
      <c r="Q91" s="61">
        <f>Table1[[#This Row],[Unit Price]]*Table1[[#This Row],[Order Qty]]</f>
        <v>0</v>
      </c>
      <c r="R91" s="62"/>
      <c r="S91" s="62">
        <v>16</v>
      </c>
      <c r="T91" s="64">
        <v>0</v>
      </c>
      <c r="U91" s="7"/>
      <c r="V91" s="75">
        <v>82</v>
      </c>
      <c r="W91" t="str">
        <f t="shared" si="11"/>
        <v>T10086-82</v>
      </c>
      <c r="X91" s="75">
        <f>Table1[[#This Row],[Order Qty]]</f>
        <v>0</v>
      </c>
      <c r="Y91" s="76" t="str">
        <f>Table1[[#This Row],[SPU]]</f>
        <v>CSD18504Q5A</v>
      </c>
      <c r="Z91" t="str">
        <f t="shared" si="12"/>
        <v>T10086-82</v>
      </c>
    </row>
    <row r="92" spans="1:26" x14ac:dyDescent="0.2">
      <c r="A92" s="9"/>
      <c r="B92" s="55" t="s">
        <v>159</v>
      </c>
      <c r="C92" s="90" t="str">
        <f t="shared" si="10"/>
        <v>T10086-83</v>
      </c>
      <c r="D92" s="56" t="s">
        <v>305</v>
      </c>
      <c r="E92" s="57" t="s">
        <v>444</v>
      </c>
      <c r="F92" s="58">
        <v>8</v>
      </c>
      <c r="G92" s="59" t="s">
        <v>450</v>
      </c>
      <c r="H92" s="59" t="s">
        <v>585</v>
      </c>
      <c r="I92" s="59" t="s">
        <v>607</v>
      </c>
      <c r="J92" s="59" t="s">
        <v>585</v>
      </c>
      <c r="K92" s="65">
        <v>0.30399999999999999</v>
      </c>
      <c r="L92" s="59"/>
      <c r="M92" s="59"/>
      <c r="N92" s="59"/>
      <c r="O92" s="59"/>
      <c r="P92" s="60"/>
      <c r="Q92" s="61">
        <f>Table1[[#This Row],[Unit Price]]*Table1[[#This Row],[Order Qty]]</f>
        <v>0</v>
      </c>
      <c r="R92" s="62"/>
      <c r="S92" s="62">
        <v>8</v>
      </c>
      <c r="T92" s="64">
        <v>0</v>
      </c>
      <c r="U92" s="7"/>
      <c r="V92" s="75">
        <v>83</v>
      </c>
      <c r="W92" t="str">
        <f t="shared" si="11"/>
        <v>T10086-83</v>
      </c>
      <c r="X92" s="75">
        <f>Table1[[#This Row],[Order Qty]]</f>
        <v>0</v>
      </c>
      <c r="Y92" s="76" t="str">
        <f>Table1[[#This Row],[SPU]]</f>
        <v>TLV9001IDCKR</v>
      </c>
      <c r="Z92" t="str">
        <f t="shared" si="12"/>
        <v>T10086-83</v>
      </c>
    </row>
    <row r="93" spans="1:26" ht="22.5" x14ac:dyDescent="0.2">
      <c r="A93" s="9"/>
      <c r="B93" s="55" t="s">
        <v>139</v>
      </c>
      <c r="C93" s="90" t="str">
        <f t="shared" si="10"/>
        <v>T10086-84</v>
      </c>
      <c r="D93" s="56" t="s">
        <v>285</v>
      </c>
      <c r="E93" s="57" t="s">
        <v>424</v>
      </c>
      <c r="F93" s="58">
        <v>16</v>
      </c>
      <c r="G93" s="59" t="s">
        <v>450</v>
      </c>
      <c r="H93" s="59" t="s">
        <v>569</v>
      </c>
      <c r="I93" s="59" t="s">
        <v>607</v>
      </c>
      <c r="J93" s="59" t="s">
        <v>569</v>
      </c>
      <c r="K93" s="65">
        <v>3.32</v>
      </c>
      <c r="L93" s="59"/>
      <c r="M93" s="59"/>
      <c r="N93" s="59"/>
      <c r="O93" s="59"/>
      <c r="P93" s="60"/>
      <c r="Q93" s="61">
        <f>Table1[[#This Row],[Unit Price]]*Table1[[#This Row],[Order Qty]]</f>
        <v>0</v>
      </c>
      <c r="R93" s="62"/>
      <c r="S93" s="62">
        <v>16</v>
      </c>
      <c r="T93" s="64">
        <v>0</v>
      </c>
      <c r="U93" s="7"/>
      <c r="V93" s="75">
        <v>84</v>
      </c>
      <c r="W93" t="str">
        <f t="shared" si="11"/>
        <v>T10086-84</v>
      </c>
      <c r="X93" s="75">
        <f>Table1[[#This Row],[Order Qty]]</f>
        <v>0</v>
      </c>
      <c r="Y93" s="76" t="str">
        <f>Table1[[#This Row],[SPU]]</f>
        <v>INA818IDR</v>
      </c>
      <c r="Z93" t="str">
        <f t="shared" si="12"/>
        <v>T10086-84</v>
      </c>
    </row>
    <row r="94" spans="1:26" ht="33.75" x14ac:dyDescent="0.2">
      <c r="A94" s="9"/>
      <c r="B94" s="55" t="s">
        <v>158</v>
      </c>
      <c r="C94" s="90" t="str">
        <f t="shared" si="10"/>
        <v>T10086-85</v>
      </c>
      <c r="D94" s="56" t="s">
        <v>304</v>
      </c>
      <c r="E94" s="57" t="s">
        <v>443</v>
      </c>
      <c r="F94" s="58">
        <v>8</v>
      </c>
      <c r="G94" s="59" t="s">
        <v>450</v>
      </c>
      <c r="H94" s="59" t="s">
        <v>584</v>
      </c>
      <c r="I94" s="59" t="s">
        <v>607</v>
      </c>
      <c r="J94" s="59" t="s">
        <v>584</v>
      </c>
      <c r="K94" s="65">
        <v>1.58</v>
      </c>
      <c r="L94" s="59"/>
      <c r="M94" s="59"/>
      <c r="N94" s="59"/>
      <c r="O94" s="59"/>
      <c r="P94" s="60"/>
      <c r="Q94" s="61">
        <f>Table1[[#This Row],[Unit Price]]*Table1[[#This Row],[Order Qty]]</f>
        <v>0</v>
      </c>
      <c r="R94" s="62"/>
      <c r="S94" s="62">
        <v>8</v>
      </c>
      <c r="T94" s="64">
        <v>0</v>
      </c>
      <c r="U94" s="7"/>
      <c r="V94" s="75">
        <v>85</v>
      </c>
      <c r="W94" t="str">
        <f t="shared" si="11"/>
        <v>T10086-85</v>
      </c>
      <c r="X94" s="75">
        <f>Table1[[#This Row],[Order Qty]]</f>
        <v>0</v>
      </c>
      <c r="Y94" s="76" t="str">
        <f>Table1[[#This Row],[SPU]]</f>
        <v>OPA320AIDBVR</v>
      </c>
      <c r="Z94" t="str">
        <f t="shared" si="12"/>
        <v>T10086-85</v>
      </c>
    </row>
    <row r="95" spans="1:26" x14ac:dyDescent="0.2">
      <c r="A95" s="9"/>
      <c r="B95" s="55" t="s">
        <v>153</v>
      </c>
      <c r="C95" s="90" t="str">
        <f t="shared" si="10"/>
        <v>T10086-86</v>
      </c>
      <c r="D95" s="56" t="s">
        <v>299</v>
      </c>
      <c r="E95" s="57" t="s">
        <v>438</v>
      </c>
      <c r="F95" s="58">
        <v>2</v>
      </c>
      <c r="G95" s="59" t="s">
        <v>450</v>
      </c>
      <c r="H95" s="59" t="s">
        <v>581</v>
      </c>
      <c r="I95" s="59" t="s">
        <v>607</v>
      </c>
      <c r="J95" s="59" t="s">
        <v>581</v>
      </c>
      <c r="K95" s="65">
        <v>0.20100000000000001</v>
      </c>
      <c r="L95" s="59"/>
      <c r="M95" s="59"/>
      <c r="N95" s="59"/>
      <c r="O95" s="59"/>
      <c r="P95" s="60"/>
      <c r="Q95" s="61">
        <f>Table1[[#This Row],[Unit Price]]*Table1[[#This Row],[Order Qty]]</f>
        <v>0</v>
      </c>
      <c r="R95" s="62"/>
      <c r="S95" s="62">
        <v>2</v>
      </c>
      <c r="T95" s="64">
        <v>0</v>
      </c>
      <c r="U95" s="7"/>
      <c r="V95" s="75">
        <v>86</v>
      </c>
      <c r="W95" t="str">
        <f t="shared" si="11"/>
        <v>T10086-86</v>
      </c>
      <c r="X95" s="75">
        <f>Table1[[#This Row],[Order Qty]]</f>
        <v>0</v>
      </c>
      <c r="Y95" s="76" t="str">
        <f>Table1[[#This Row],[SPU]]</f>
        <v>SN74HC148DR</v>
      </c>
      <c r="Z95" t="str">
        <f t="shared" si="12"/>
        <v>T10086-86</v>
      </c>
    </row>
    <row r="96" spans="1:26" x14ac:dyDescent="0.2">
      <c r="A96" s="9"/>
      <c r="B96" s="55" t="s">
        <v>127</v>
      </c>
      <c r="C96" s="90" t="str">
        <f t="shared" si="10"/>
        <v>T10086-87</v>
      </c>
      <c r="D96" s="56" t="s">
        <v>271</v>
      </c>
      <c r="E96" s="57" t="s">
        <v>411</v>
      </c>
      <c r="F96" s="58">
        <v>8</v>
      </c>
      <c r="G96" s="59" t="s">
        <v>445</v>
      </c>
      <c r="H96" s="59" t="s">
        <v>556</v>
      </c>
      <c r="I96" s="59" t="s">
        <v>587</v>
      </c>
      <c r="J96" s="59" t="s">
        <v>655</v>
      </c>
      <c r="K96" s="65">
        <v>0.17299999999999999</v>
      </c>
      <c r="L96" s="59"/>
      <c r="M96" s="59"/>
      <c r="N96" s="59"/>
      <c r="O96" s="59"/>
      <c r="P96" s="60"/>
      <c r="Q96" s="61">
        <f>Table1[[#This Row],[Unit Price]]*Table1[[#This Row],[Order Qty]]</f>
        <v>1.3839999999999999</v>
      </c>
      <c r="R96" s="62"/>
      <c r="S96" s="62"/>
      <c r="T96" s="63">
        <f>F96-N(S96)</f>
        <v>8</v>
      </c>
      <c r="U96" s="7"/>
      <c r="V96" s="75">
        <v>87</v>
      </c>
      <c r="W96" t="str">
        <f t="shared" si="11"/>
        <v>T10086-87</v>
      </c>
      <c r="X96" s="75">
        <f>Table1[[#This Row],[Order Qty]]</f>
        <v>8</v>
      </c>
      <c r="Y96" s="76" t="str">
        <f>Table1[[#This Row],[SPU]]</f>
        <v>P3.0KYDKR-ND</v>
      </c>
      <c r="Z96" t="str">
        <f t="shared" si="12"/>
        <v>T10086-87</v>
      </c>
    </row>
    <row r="97" spans="1:26" x14ac:dyDescent="0.2">
      <c r="A97" s="9"/>
      <c r="B97" s="55" t="s">
        <v>111</v>
      </c>
      <c r="C97" s="90" t="str">
        <f t="shared" si="10"/>
        <v>T10086-88</v>
      </c>
      <c r="D97" s="56" t="s">
        <v>252</v>
      </c>
      <c r="E97" s="57" t="s">
        <v>396</v>
      </c>
      <c r="F97" s="58">
        <v>2</v>
      </c>
      <c r="G97" s="59" t="s">
        <v>445</v>
      </c>
      <c r="H97" s="59" t="s">
        <v>537</v>
      </c>
      <c r="I97" s="59" t="s">
        <v>615</v>
      </c>
      <c r="J97" s="59" t="s">
        <v>111</v>
      </c>
      <c r="K97" s="65">
        <v>0.39</v>
      </c>
      <c r="L97" s="59"/>
      <c r="M97" s="59"/>
      <c r="N97" s="59"/>
      <c r="O97" s="59"/>
      <c r="P97" s="60"/>
      <c r="Q97" s="61">
        <f>Table1[[#This Row],[Unit Price]]*Table1[[#This Row],[Order Qty]]</f>
        <v>0</v>
      </c>
      <c r="R97" s="62"/>
      <c r="S97" s="62">
        <v>100</v>
      </c>
      <c r="T97" s="64">
        <v>0</v>
      </c>
      <c r="U97" s="7"/>
      <c r="V97" s="75">
        <v>88</v>
      </c>
      <c r="W97" t="str">
        <f t="shared" si="11"/>
        <v>T10086-88</v>
      </c>
      <c r="X97" s="75">
        <f>Table1[[#This Row],[Order Qty]]</f>
        <v>0</v>
      </c>
      <c r="Y97" s="76" t="str">
        <f>Table1[[#This Row],[SPU]]</f>
        <v>36-5108CT-ND</v>
      </c>
      <c r="Z97" t="str">
        <f t="shared" si="12"/>
        <v>T10086-88</v>
      </c>
    </row>
    <row r="98" spans="1:26" ht="213.75" x14ac:dyDescent="0.2">
      <c r="A98" s="9"/>
      <c r="B98" s="55" t="s">
        <v>91</v>
      </c>
      <c r="C98" s="90" t="str">
        <f t="shared" si="10"/>
        <v>T10086-89</v>
      </c>
      <c r="D98" s="56" t="s">
        <v>228</v>
      </c>
      <c r="E98" s="57" t="s">
        <v>372</v>
      </c>
      <c r="F98" s="58">
        <v>266</v>
      </c>
      <c r="G98" s="59" t="s">
        <v>445</v>
      </c>
      <c r="H98" s="59" t="s">
        <v>513</v>
      </c>
      <c r="I98" s="59" t="s">
        <v>611</v>
      </c>
      <c r="J98" s="59" t="s">
        <v>91</v>
      </c>
      <c r="K98" s="65">
        <v>8.6800000000000002E-3</v>
      </c>
      <c r="L98" s="59"/>
      <c r="M98" s="59"/>
      <c r="N98" s="59"/>
      <c r="O98" s="59"/>
      <c r="P98" s="60"/>
      <c r="Q98" s="61">
        <f>Table1[[#This Row],[Unit Price]]*Table1[[#This Row],[Order Qty]]</f>
        <v>2.3088800000000003</v>
      </c>
      <c r="R98" s="62"/>
      <c r="S98" s="62"/>
      <c r="T98" s="63">
        <f t="shared" ref="T98:T103" si="14">F98-N(S98)</f>
        <v>266</v>
      </c>
      <c r="U98" s="7"/>
      <c r="V98" s="75">
        <v>89</v>
      </c>
      <c r="W98" t="str">
        <f t="shared" si="11"/>
        <v>T10086-89</v>
      </c>
      <c r="X98" s="75">
        <f>Table1[[#This Row],[Order Qty]]</f>
        <v>266</v>
      </c>
      <c r="Y98" s="76" t="str">
        <f>Table1[[#This Row],[SPU]]</f>
        <v>541-0.0JCT-ND</v>
      </c>
      <c r="Z98" t="str">
        <f t="shared" si="12"/>
        <v>T10086-89</v>
      </c>
    </row>
    <row r="99" spans="1:26" ht="33.75" x14ac:dyDescent="0.2">
      <c r="A99" s="9"/>
      <c r="B99" s="55" t="s">
        <v>88</v>
      </c>
      <c r="C99" s="90" t="str">
        <f t="shared" si="10"/>
        <v>T10086-90</v>
      </c>
      <c r="D99" s="56" t="s">
        <v>225</v>
      </c>
      <c r="E99" s="57" t="s">
        <v>369</v>
      </c>
      <c r="F99" s="58">
        <v>24</v>
      </c>
      <c r="G99" s="59" t="s">
        <v>445</v>
      </c>
      <c r="H99" s="59" t="s">
        <v>510</v>
      </c>
      <c r="I99" s="59" t="s">
        <v>595</v>
      </c>
      <c r="J99" s="59" t="s">
        <v>88</v>
      </c>
      <c r="K99" s="65">
        <v>1.24E-2</v>
      </c>
      <c r="L99" s="59"/>
      <c r="M99" s="59"/>
      <c r="N99" s="59"/>
      <c r="O99" s="59"/>
      <c r="P99" s="60"/>
      <c r="Q99" s="61">
        <f>Table1[[#This Row],[Unit Price]]*Table1[[#This Row],[Order Qty]]</f>
        <v>0.29759999999999998</v>
      </c>
      <c r="R99" s="62"/>
      <c r="S99" s="62"/>
      <c r="T99" s="63">
        <f t="shared" si="14"/>
        <v>24</v>
      </c>
      <c r="U99" s="7"/>
      <c r="V99" s="75">
        <v>90</v>
      </c>
      <c r="W99" t="str">
        <f t="shared" si="11"/>
        <v>T10086-90</v>
      </c>
      <c r="X99" s="75">
        <f>Table1[[#This Row],[Order Qty]]</f>
        <v>24</v>
      </c>
      <c r="Y99" s="76" t="str">
        <f>Table1[[#This Row],[SPU]]</f>
        <v>311-0.0GRCT-ND</v>
      </c>
      <c r="Z99" t="str">
        <f t="shared" si="12"/>
        <v>T10086-90</v>
      </c>
    </row>
    <row r="100" spans="1:26" x14ac:dyDescent="0.2">
      <c r="A100" s="9"/>
      <c r="B100" s="55" t="s">
        <v>115</v>
      </c>
      <c r="C100" s="90" t="str">
        <f t="shared" si="10"/>
        <v>T10086-91</v>
      </c>
      <c r="D100" s="56" t="s">
        <v>256</v>
      </c>
      <c r="E100" s="57" t="s">
        <v>369</v>
      </c>
      <c r="F100" s="58">
        <v>4</v>
      </c>
      <c r="G100" s="59" t="s">
        <v>445</v>
      </c>
      <c r="H100" s="59" t="s">
        <v>541</v>
      </c>
      <c r="I100" s="59" t="s">
        <v>587</v>
      </c>
      <c r="J100" s="59" t="s">
        <v>651</v>
      </c>
      <c r="K100" s="65">
        <v>2.9000000000000001E-2</v>
      </c>
      <c r="L100" s="59"/>
      <c r="M100" s="59"/>
      <c r="N100" s="59"/>
      <c r="O100" s="59"/>
      <c r="P100" s="60"/>
      <c r="Q100" s="61">
        <f>Table1[[#This Row],[Unit Price]]*Table1[[#This Row],[Order Qty]]</f>
        <v>0.11600000000000001</v>
      </c>
      <c r="R100" s="62"/>
      <c r="S100" s="62"/>
      <c r="T100" s="63">
        <f t="shared" si="14"/>
        <v>4</v>
      </c>
      <c r="U100" s="7"/>
      <c r="V100" s="75">
        <v>91</v>
      </c>
      <c r="W100" t="str">
        <f t="shared" si="11"/>
        <v>T10086-91</v>
      </c>
      <c r="X100" s="75">
        <f>Table1[[#This Row],[Order Qty]]</f>
        <v>4</v>
      </c>
      <c r="Y100" s="76" t="str">
        <f>Table1[[#This Row],[SPU]]</f>
        <v>P0.0GCT-ND</v>
      </c>
      <c r="Z100" t="str">
        <f t="shared" si="12"/>
        <v>T10086-91</v>
      </c>
    </row>
    <row r="101" spans="1:26" x14ac:dyDescent="0.2">
      <c r="A101" s="9"/>
      <c r="B101" s="55" t="s">
        <v>122</v>
      </c>
      <c r="C101" s="90" t="str">
        <f t="shared" si="10"/>
        <v>T10086-92</v>
      </c>
      <c r="D101" s="56" t="s">
        <v>264</v>
      </c>
      <c r="E101" s="57" t="s">
        <v>406</v>
      </c>
      <c r="F101" s="58">
        <v>1</v>
      </c>
      <c r="G101" s="59" t="s">
        <v>451</v>
      </c>
      <c r="H101" s="59" t="s">
        <v>549</v>
      </c>
      <c r="I101" s="59" t="s">
        <v>613</v>
      </c>
      <c r="J101" s="59" t="s">
        <v>122</v>
      </c>
      <c r="K101" s="65">
        <v>0.69</v>
      </c>
      <c r="L101" s="59"/>
      <c r="M101" s="59"/>
      <c r="N101" s="59"/>
      <c r="O101" s="59"/>
      <c r="P101" s="60"/>
      <c r="Q101" s="61">
        <f>Table1[[#This Row],[Unit Price]]*Table1[[#This Row],[Order Qty]]</f>
        <v>0.69</v>
      </c>
      <c r="R101" s="62"/>
      <c r="S101" s="62"/>
      <c r="T101" s="63">
        <f t="shared" si="14"/>
        <v>1</v>
      </c>
      <c r="U101" s="7"/>
      <c r="V101" s="75">
        <v>92</v>
      </c>
      <c r="W101" t="str">
        <f t="shared" si="11"/>
        <v>T10086-92</v>
      </c>
      <c r="X101" s="75">
        <f>Table1[[#This Row],[Order Qty]]</f>
        <v>1</v>
      </c>
      <c r="Y101" s="76" t="str">
        <f>Table1[[#This Row],[SPU]]</f>
        <v>754-PRL1632-R068-FT1</v>
      </c>
      <c r="Z101" t="str">
        <f t="shared" si="12"/>
        <v>T10086-92</v>
      </c>
    </row>
    <row r="102" spans="1:26" x14ac:dyDescent="0.2">
      <c r="A102" s="9"/>
      <c r="B102" s="55" t="s">
        <v>90</v>
      </c>
      <c r="C102" s="90" t="str">
        <f t="shared" si="10"/>
        <v>T10086-93</v>
      </c>
      <c r="D102" s="56" t="s">
        <v>227</v>
      </c>
      <c r="E102" s="57" t="s">
        <v>371</v>
      </c>
      <c r="F102" s="58">
        <v>2</v>
      </c>
      <c r="G102" s="59" t="s">
        <v>445</v>
      </c>
      <c r="H102" s="59" t="s">
        <v>512</v>
      </c>
      <c r="I102" s="59" t="s">
        <v>587</v>
      </c>
      <c r="J102" s="59" t="s">
        <v>90</v>
      </c>
      <c r="K102" s="65">
        <v>0.16</v>
      </c>
      <c r="L102" s="59"/>
      <c r="M102" s="59"/>
      <c r="N102" s="59"/>
      <c r="O102" s="59"/>
      <c r="P102" s="60"/>
      <c r="Q102" s="61">
        <f>Table1[[#This Row],[Unit Price]]*Table1[[#This Row],[Order Qty]]</f>
        <v>0.32</v>
      </c>
      <c r="R102" s="62"/>
      <c r="S102" s="62"/>
      <c r="T102" s="63">
        <f t="shared" si="14"/>
        <v>2</v>
      </c>
      <c r="U102" s="7"/>
      <c r="V102" s="75">
        <v>93</v>
      </c>
      <c r="W102" t="str">
        <f t="shared" si="11"/>
        <v>T10086-93</v>
      </c>
      <c r="X102" s="75">
        <f>Table1[[#This Row],[Order Qty]]</f>
        <v>2</v>
      </c>
      <c r="Y102" s="76" t="str">
        <f>Table1[[#This Row],[SPU]]</f>
        <v>P.22AJCT-ND</v>
      </c>
      <c r="Z102" t="str">
        <f t="shared" si="12"/>
        <v>T10086-93</v>
      </c>
    </row>
    <row r="103" spans="1:26" ht="33.75" x14ac:dyDescent="0.2">
      <c r="A103" s="9"/>
      <c r="B103" s="55" t="s">
        <v>98</v>
      </c>
      <c r="C103" s="90" t="str">
        <f t="shared" si="10"/>
        <v>T10086-94</v>
      </c>
      <c r="D103" s="56" t="s">
        <v>235</v>
      </c>
      <c r="E103" s="57" t="s">
        <v>379</v>
      </c>
      <c r="F103" s="58">
        <v>20</v>
      </c>
      <c r="G103" s="59" t="s">
        <v>445</v>
      </c>
      <c r="H103" s="59" t="s">
        <v>520</v>
      </c>
      <c r="I103" s="59" t="s">
        <v>613</v>
      </c>
      <c r="J103" s="59" t="s">
        <v>98</v>
      </c>
      <c r="K103" s="65">
        <v>0.25900000000000001</v>
      </c>
      <c r="L103" s="59"/>
      <c r="M103" s="59"/>
      <c r="N103" s="59"/>
      <c r="O103" s="59"/>
      <c r="P103" s="60"/>
      <c r="Q103" s="61">
        <f>Table1[[#This Row],[Unit Price]]*Table1[[#This Row],[Order Qty]]</f>
        <v>5.18</v>
      </c>
      <c r="R103" s="62"/>
      <c r="S103" s="62"/>
      <c r="T103" s="63">
        <f t="shared" si="14"/>
        <v>20</v>
      </c>
      <c r="U103" s="7"/>
      <c r="V103" s="75">
        <v>94</v>
      </c>
      <c r="W103" t="str">
        <f t="shared" si="11"/>
        <v>T10086-94</v>
      </c>
      <c r="X103" s="75">
        <f>Table1[[#This Row],[Order Qty]]</f>
        <v>20</v>
      </c>
      <c r="Y103" s="76" t="str">
        <f>Table1[[#This Row],[SPU]]</f>
        <v>RG16P1.0KBCT-ND</v>
      </c>
      <c r="Z103" t="str">
        <f t="shared" si="12"/>
        <v>T10086-94</v>
      </c>
    </row>
    <row r="104" spans="1:26" x14ac:dyDescent="0.2">
      <c r="A104" s="9"/>
      <c r="B104" s="55" t="s">
        <v>94</v>
      </c>
      <c r="C104" s="90" t="str">
        <f t="shared" si="10"/>
        <v>T10086-95</v>
      </c>
      <c r="D104" s="56" t="s">
        <v>231</v>
      </c>
      <c r="E104" s="57" t="s">
        <v>375</v>
      </c>
      <c r="F104" s="58">
        <v>9</v>
      </c>
      <c r="G104" s="59" t="s">
        <v>445</v>
      </c>
      <c r="H104" s="59" t="s">
        <v>516</v>
      </c>
      <c r="I104" s="59" t="s">
        <v>611</v>
      </c>
      <c r="J104" s="59" t="s">
        <v>94</v>
      </c>
      <c r="K104" s="65">
        <v>3.1E-2</v>
      </c>
      <c r="L104" s="59"/>
      <c r="M104" s="59"/>
      <c r="N104" s="59"/>
      <c r="O104" s="59"/>
      <c r="P104" s="60"/>
      <c r="Q104" s="61">
        <f>Table1[[#This Row],[Unit Price]]*Table1[[#This Row],[Order Qty]]</f>
        <v>0</v>
      </c>
      <c r="R104" s="62"/>
      <c r="S104" s="62">
        <v>13</v>
      </c>
      <c r="T104" s="64">
        <v>0</v>
      </c>
      <c r="U104" s="7"/>
      <c r="V104" s="75">
        <v>95</v>
      </c>
      <c r="W104" t="str">
        <f t="shared" si="11"/>
        <v>T10086-95</v>
      </c>
      <c r="X104" s="75">
        <f>Table1[[#This Row],[Order Qty]]</f>
        <v>0</v>
      </c>
      <c r="Y104" s="76" t="str">
        <f>Table1[[#This Row],[SPU]]</f>
        <v>541-1.00MHCT-ND</v>
      </c>
      <c r="Z104" t="str">
        <f t="shared" si="12"/>
        <v>T10086-95</v>
      </c>
    </row>
    <row r="105" spans="1:26" ht="33.75" x14ac:dyDescent="0.2">
      <c r="A105" s="9"/>
      <c r="B105" s="55" t="s">
        <v>96</v>
      </c>
      <c r="C105" s="90" t="str">
        <f t="shared" si="10"/>
        <v>T10086-96</v>
      </c>
      <c r="D105" s="56" t="s">
        <v>233</v>
      </c>
      <c r="E105" s="57" t="s">
        <v>377</v>
      </c>
      <c r="F105" s="58">
        <v>24</v>
      </c>
      <c r="G105" s="59" t="s">
        <v>445</v>
      </c>
      <c r="H105" s="59" t="s">
        <v>518</v>
      </c>
      <c r="I105" s="59" t="s">
        <v>595</v>
      </c>
      <c r="J105" s="59" t="s">
        <v>645</v>
      </c>
      <c r="K105" s="65">
        <v>4.1000000000000002E-2</v>
      </c>
      <c r="L105" s="59"/>
      <c r="M105" s="59"/>
      <c r="N105" s="59"/>
      <c r="O105" s="59"/>
      <c r="P105" s="60"/>
      <c r="Q105" s="61">
        <f>Table1[[#This Row],[Unit Price]]*Table1[[#This Row],[Order Qty]]</f>
        <v>0.98399999999999999</v>
      </c>
      <c r="R105" s="62"/>
      <c r="S105" s="62"/>
      <c r="T105" s="63">
        <f>F105-N(S105)</f>
        <v>24</v>
      </c>
      <c r="U105" s="7"/>
      <c r="V105" s="75">
        <v>96</v>
      </c>
      <c r="W105" t="str">
        <f t="shared" si="11"/>
        <v>T10086-96</v>
      </c>
      <c r="X105" s="75">
        <f>Table1[[#This Row],[Order Qty]]</f>
        <v>24</v>
      </c>
      <c r="Y105" s="76" t="str">
        <f>Table1[[#This Row],[SPU]]</f>
        <v>311-1.00HRCT-ND</v>
      </c>
      <c r="Z105" t="str">
        <f t="shared" si="12"/>
        <v>T10086-96</v>
      </c>
    </row>
    <row r="106" spans="1:26" ht="22.5" x14ac:dyDescent="0.2">
      <c r="A106" s="9"/>
      <c r="B106" s="55" t="s">
        <v>128</v>
      </c>
      <c r="C106" s="90" t="str">
        <f t="shared" ref="C106:C137" si="15">W106</f>
        <v>T10086-97</v>
      </c>
      <c r="D106" s="56" t="s">
        <v>272</v>
      </c>
      <c r="E106" s="57" t="s">
        <v>412</v>
      </c>
      <c r="F106" s="58">
        <v>22</v>
      </c>
      <c r="G106" s="59" t="s">
        <v>445</v>
      </c>
      <c r="H106" s="59" t="s">
        <v>557</v>
      </c>
      <c r="I106" s="59" t="s">
        <v>611</v>
      </c>
      <c r="J106" s="59" t="s">
        <v>656</v>
      </c>
      <c r="K106" s="65">
        <v>3.3000000000000002E-2</v>
      </c>
      <c r="L106" s="59"/>
      <c r="M106" s="59"/>
      <c r="N106" s="59"/>
      <c r="O106" s="59"/>
      <c r="P106" s="60"/>
      <c r="Q106" s="61">
        <f>Table1[[#This Row],[Unit Price]]*Table1[[#This Row],[Order Qty]]</f>
        <v>0.72599999999999998</v>
      </c>
      <c r="R106" s="62"/>
      <c r="S106" s="62"/>
      <c r="T106" s="63">
        <f>F106-N(S106)</f>
        <v>22</v>
      </c>
      <c r="U106" s="7"/>
      <c r="V106" s="75">
        <v>97</v>
      </c>
      <c r="W106" t="str">
        <f t="shared" ref="W106:W137" si="16">"T10086-"&amp;V106</f>
        <v>T10086-97</v>
      </c>
      <c r="X106" s="75">
        <f>Table1[[#This Row],[Order Qty]]</f>
        <v>22</v>
      </c>
      <c r="Y106" s="76" t="str">
        <f>Table1[[#This Row],[SPU]]</f>
        <v>541-10.0KLCT-ND</v>
      </c>
      <c r="Z106" t="str">
        <f t="shared" ref="Z106:Z137" si="17">W106</f>
        <v>T10086-97</v>
      </c>
    </row>
    <row r="107" spans="1:26" ht="90" x14ac:dyDescent="0.2">
      <c r="A107" s="9"/>
      <c r="B107" s="55" t="s">
        <v>87</v>
      </c>
      <c r="C107" s="90" t="str">
        <f t="shared" si="15"/>
        <v>T10086-98</v>
      </c>
      <c r="D107" s="56" t="s">
        <v>224</v>
      </c>
      <c r="E107" s="57" t="s">
        <v>368</v>
      </c>
      <c r="F107" s="58">
        <v>71</v>
      </c>
      <c r="G107" s="59" t="s">
        <v>445</v>
      </c>
      <c r="H107" s="59" t="s">
        <v>509</v>
      </c>
      <c r="I107" s="59" t="s">
        <v>609</v>
      </c>
      <c r="J107" s="59" t="s">
        <v>643</v>
      </c>
      <c r="K107" s="65">
        <v>8.3999999999999995E-3</v>
      </c>
      <c r="L107" s="59"/>
      <c r="M107" s="59"/>
      <c r="N107" s="59"/>
      <c r="O107" s="59"/>
      <c r="P107" s="60"/>
      <c r="Q107" s="61">
        <f>Table1[[#This Row],[Unit Price]]*Table1[[#This Row],[Order Qty]]</f>
        <v>0.84</v>
      </c>
      <c r="R107" s="62"/>
      <c r="S107" s="62"/>
      <c r="T107" s="63">
        <v>100</v>
      </c>
      <c r="U107" s="7"/>
      <c r="V107" s="75">
        <v>98</v>
      </c>
      <c r="W107" t="str">
        <f t="shared" si="16"/>
        <v>T10086-98</v>
      </c>
      <c r="X107" s="75">
        <f>Table1[[#This Row],[Order Qty]]</f>
        <v>100</v>
      </c>
      <c r="Y107" s="76" t="str">
        <f>Table1[[#This Row],[SPU]]</f>
        <v>311-10.0KHRCT-ND</v>
      </c>
      <c r="Z107" t="str">
        <f t="shared" si="17"/>
        <v>T10086-98</v>
      </c>
    </row>
    <row r="108" spans="1:26" x14ac:dyDescent="0.2">
      <c r="A108" s="9"/>
      <c r="B108" s="55" t="s">
        <v>126</v>
      </c>
      <c r="C108" s="90" t="str">
        <f t="shared" si="15"/>
        <v>T10086-99</v>
      </c>
      <c r="D108" s="56" t="s">
        <v>268</v>
      </c>
      <c r="E108" s="57" t="s">
        <v>410</v>
      </c>
      <c r="F108" s="58">
        <v>1</v>
      </c>
      <c r="G108" s="59" t="s">
        <v>445</v>
      </c>
      <c r="H108" s="59" t="s">
        <v>553</v>
      </c>
      <c r="I108" s="59" t="s">
        <v>611</v>
      </c>
      <c r="J108" s="59" t="s">
        <v>126</v>
      </c>
      <c r="K108" s="65">
        <v>0.1</v>
      </c>
      <c r="L108" s="59"/>
      <c r="M108" s="59"/>
      <c r="N108" s="59"/>
      <c r="O108" s="59"/>
      <c r="P108" s="60"/>
      <c r="Q108" s="61">
        <f>Table1[[#This Row],[Unit Price]]*Table1[[#This Row],[Order Qty]]</f>
        <v>0</v>
      </c>
      <c r="R108" s="62"/>
      <c r="S108" s="62">
        <v>5</v>
      </c>
      <c r="T108" s="64">
        <v>0</v>
      </c>
      <c r="U108" s="7"/>
      <c r="V108" s="75">
        <v>99</v>
      </c>
      <c r="W108" t="str">
        <f t="shared" si="16"/>
        <v>T10086-99</v>
      </c>
      <c r="X108" s="75">
        <f>Table1[[#This Row],[Order Qty]]</f>
        <v>0</v>
      </c>
      <c r="Y108" s="76" t="str">
        <f>Table1[[#This Row],[SPU]]</f>
        <v>541-10.0HCT-ND</v>
      </c>
      <c r="Z108" t="str">
        <f t="shared" si="17"/>
        <v>T10086-99</v>
      </c>
    </row>
    <row r="109" spans="1:26" x14ac:dyDescent="0.2">
      <c r="A109" s="9"/>
      <c r="B109" s="55" t="s">
        <v>92</v>
      </c>
      <c r="C109" s="90" t="str">
        <f t="shared" si="15"/>
        <v>T10086-100</v>
      </c>
      <c r="D109" s="56" t="s">
        <v>229</v>
      </c>
      <c r="E109" s="57" t="s">
        <v>373</v>
      </c>
      <c r="F109" s="58">
        <v>8</v>
      </c>
      <c r="G109" s="59" t="s">
        <v>445</v>
      </c>
      <c r="H109" s="59" t="s">
        <v>514</v>
      </c>
      <c r="I109" s="59" t="s">
        <v>595</v>
      </c>
      <c r="J109" s="59" t="s">
        <v>92</v>
      </c>
      <c r="K109" s="65">
        <v>0.13</v>
      </c>
      <c r="L109" s="59"/>
      <c r="M109" s="59"/>
      <c r="N109" s="59"/>
      <c r="O109" s="59"/>
      <c r="P109" s="60"/>
      <c r="Q109" s="61">
        <f>Table1[[#This Row],[Unit Price]]*Table1[[#This Row],[Order Qty]]</f>
        <v>1.04</v>
      </c>
      <c r="R109" s="62"/>
      <c r="S109" s="62"/>
      <c r="T109" s="63">
        <f>F109-N(S109)</f>
        <v>8</v>
      </c>
      <c r="U109" s="7"/>
      <c r="V109" s="75">
        <v>100</v>
      </c>
      <c r="W109" t="str">
        <f t="shared" si="16"/>
        <v>T10086-100</v>
      </c>
      <c r="X109" s="75">
        <f>Table1[[#This Row],[Order Qty]]</f>
        <v>8</v>
      </c>
      <c r="Y109" s="76" t="str">
        <f>Table1[[#This Row],[SPU]]</f>
        <v>311-10.0FRCT-ND</v>
      </c>
      <c r="Z109" t="str">
        <f t="shared" si="17"/>
        <v>T10086-100</v>
      </c>
    </row>
    <row r="110" spans="1:26" ht="22.5" x14ac:dyDescent="0.2">
      <c r="A110" s="9"/>
      <c r="B110" s="55" t="s">
        <v>96</v>
      </c>
      <c r="C110" s="90" t="str">
        <f t="shared" si="15"/>
        <v>T10086-101</v>
      </c>
      <c r="D110" s="56" t="s">
        <v>244</v>
      </c>
      <c r="E110" s="57" t="s">
        <v>388</v>
      </c>
      <c r="F110" s="58">
        <v>16</v>
      </c>
      <c r="G110" s="59" t="s">
        <v>446</v>
      </c>
      <c r="H110" s="59" t="s">
        <v>529</v>
      </c>
      <c r="I110" s="59" t="s">
        <v>587</v>
      </c>
      <c r="J110" s="59" t="s">
        <v>649</v>
      </c>
      <c r="K110" s="65">
        <v>5.9229999999999998E-2</v>
      </c>
      <c r="L110" s="59"/>
      <c r="M110" s="59"/>
      <c r="N110" s="59"/>
      <c r="O110" s="59"/>
      <c r="P110" s="60"/>
      <c r="Q110" s="61">
        <f>Table1[[#This Row],[Unit Price]]*Table1[[#This Row],[Order Qty]]</f>
        <v>0</v>
      </c>
      <c r="R110" s="62"/>
      <c r="S110" s="62">
        <v>17</v>
      </c>
      <c r="T110" s="64">
        <v>0</v>
      </c>
      <c r="U110" s="7"/>
      <c r="V110" s="75">
        <v>101</v>
      </c>
      <c r="W110" t="str">
        <f t="shared" si="16"/>
        <v>T10086-101</v>
      </c>
      <c r="X110" s="75">
        <f>Table1[[#This Row],[Order Qty]]</f>
        <v>0</v>
      </c>
      <c r="Y110" s="76" t="str">
        <f>Table1[[#This Row],[SPU]]</f>
        <v>C190609</v>
      </c>
      <c r="Z110" t="str">
        <f t="shared" si="17"/>
        <v>T10086-101</v>
      </c>
    </row>
    <row r="111" spans="1:26" ht="22.5" x14ac:dyDescent="0.2">
      <c r="A111" s="9"/>
      <c r="B111" s="55" t="s">
        <v>118</v>
      </c>
      <c r="C111" s="90" t="str">
        <f t="shared" si="15"/>
        <v>T10086-102</v>
      </c>
      <c r="D111" s="56" t="s">
        <v>259</v>
      </c>
      <c r="E111" s="57" t="s">
        <v>402</v>
      </c>
      <c r="F111" s="58">
        <v>2</v>
      </c>
      <c r="G111" s="59" t="s">
        <v>445</v>
      </c>
      <c r="H111" s="59" t="s">
        <v>544</v>
      </c>
      <c r="I111" s="59" t="s">
        <v>612</v>
      </c>
      <c r="J111" s="59" t="s">
        <v>118</v>
      </c>
      <c r="K111" s="65">
        <v>0.26</v>
      </c>
      <c r="L111" s="59"/>
      <c r="M111" s="59"/>
      <c r="N111" s="59"/>
      <c r="O111" s="59"/>
      <c r="P111" s="60"/>
      <c r="Q111" s="61">
        <f>Table1[[#This Row],[Unit Price]]*Table1[[#This Row],[Order Qty]]</f>
        <v>0.52</v>
      </c>
      <c r="R111" s="62"/>
      <c r="S111" s="62"/>
      <c r="T111" s="63">
        <f>F111-N(S111)</f>
        <v>2</v>
      </c>
      <c r="U111" s="7"/>
      <c r="V111" s="75">
        <v>102</v>
      </c>
      <c r="W111" t="str">
        <f t="shared" si="16"/>
        <v>T10086-102</v>
      </c>
      <c r="X111" s="75">
        <f>Table1[[#This Row],[Order Qty]]</f>
        <v>2</v>
      </c>
      <c r="Y111" s="76" t="str">
        <f>Table1[[#This Row],[SPU]]</f>
        <v>541-100KAVCT-ND</v>
      </c>
      <c r="Z111" t="str">
        <f t="shared" si="17"/>
        <v>T10086-102</v>
      </c>
    </row>
    <row r="112" spans="1:26" x14ac:dyDescent="0.2">
      <c r="A112" s="9"/>
      <c r="B112" s="55" t="s">
        <v>96</v>
      </c>
      <c r="C112" s="90" t="str">
        <f t="shared" si="15"/>
        <v>T10086-103</v>
      </c>
      <c r="D112" s="56" t="s">
        <v>242</v>
      </c>
      <c r="E112" s="57" t="s">
        <v>386</v>
      </c>
      <c r="F112" s="58">
        <v>12</v>
      </c>
      <c r="G112" s="59" t="s">
        <v>445</v>
      </c>
      <c r="H112" s="59" t="s">
        <v>527</v>
      </c>
      <c r="I112" s="59" t="s">
        <v>609</v>
      </c>
      <c r="J112" s="59" t="s">
        <v>648</v>
      </c>
      <c r="K112" s="65">
        <v>2.1000000000000001E-2</v>
      </c>
      <c r="L112" s="59"/>
      <c r="M112" s="59"/>
      <c r="N112" s="59"/>
      <c r="O112" s="59"/>
      <c r="P112" s="60"/>
      <c r="Q112" s="61">
        <f>Table1[[#This Row],[Unit Price]]*Table1[[#This Row],[Order Qty]]</f>
        <v>0</v>
      </c>
      <c r="R112" s="62"/>
      <c r="S112" s="62">
        <v>12</v>
      </c>
      <c r="T112" s="64">
        <v>0</v>
      </c>
      <c r="U112" s="7"/>
      <c r="V112" s="75">
        <v>103</v>
      </c>
      <c r="W112" t="str">
        <f t="shared" si="16"/>
        <v>T10086-103</v>
      </c>
      <c r="X112" s="75">
        <f>Table1[[#This Row],[Order Qty]]</f>
        <v>0</v>
      </c>
      <c r="Y112" s="76" t="str">
        <f>Table1[[#This Row],[SPU]]</f>
        <v>311-100KHRCT-ND</v>
      </c>
      <c r="Z112" t="str">
        <f t="shared" si="17"/>
        <v>T10086-103</v>
      </c>
    </row>
    <row r="113" spans="1:26" x14ac:dyDescent="0.2">
      <c r="A113" s="9"/>
      <c r="B113" s="55" t="s">
        <v>96</v>
      </c>
      <c r="C113" s="90" t="str">
        <f t="shared" si="15"/>
        <v>T10086-104</v>
      </c>
      <c r="D113" s="56" t="s">
        <v>261</v>
      </c>
      <c r="E113" s="57" t="s">
        <v>386</v>
      </c>
      <c r="F113" s="58">
        <v>1</v>
      </c>
      <c r="G113" s="59" t="s">
        <v>445</v>
      </c>
      <c r="H113" s="59" t="s">
        <v>546</v>
      </c>
      <c r="I113" s="59" t="s">
        <v>611</v>
      </c>
      <c r="J113" s="59" t="s">
        <v>652</v>
      </c>
      <c r="K113" s="65">
        <v>0.1</v>
      </c>
      <c r="L113" s="59"/>
      <c r="M113" s="59"/>
      <c r="N113" s="59"/>
      <c r="O113" s="59"/>
      <c r="P113" s="60"/>
      <c r="Q113" s="61">
        <f>Table1[[#This Row],[Unit Price]]*Table1[[#This Row],[Order Qty]]</f>
        <v>0</v>
      </c>
      <c r="R113" s="62"/>
      <c r="S113" s="62">
        <v>1</v>
      </c>
      <c r="T113" s="64">
        <v>0</v>
      </c>
      <c r="U113" s="7"/>
      <c r="V113" s="75">
        <v>104</v>
      </c>
      <c r="W113" t="str">
        <f t="shared" si="16"/>
        <v>T10086-104</v>
      </c>
      <c r="X113" s="75">
        <f>Table1[[#This Row],[Order Qty]]</f>
        <v>0</v>
      </c>
      <c r="Y113" s="76" t="str">
        <f>Table1[[#This Row],[SPU]]</f>
        <v>541-100KHCT-ND</v>
      </c>
      <c r="Z113" t="str">
        <f t="shared" si="17"/>
        <v>T10086-104</v>
      </c>
    </row>
    <row r="114" spans="1:26" ht="33.75" x14ac:dyDescent="0.2">
      <c r="A114" s="9"/>
      <c r="B114" s="55" t="s">
        <v>102</v>
      </c>
      <c r="C114" s="90" t="str">
        <f t="shared" si="15"/>
        <v>T10086-105</v>
      </c>
      <c r="D114" s="56" t="s">
        <v>240</v>
      </c>
      <c r="E114" s="57" t="s">
        <v>384</v>
      </c>
      <c r="F114" s="58">
        <v>24</v>
      </c>
      <c r="G114" s="59" t="s">
        <v>445</v>
      </c>
      <c r="H114" s="59" t="s">
        <v>525</v>
      </c>
      <c r="I114" s="59" t="s">
        <v>611</v>
      </c>
      <c r="J114" s="59" t="s">
        <v>102</v>
      </c>
      <c r="K114" s="65">
        <v>3.3000000000000002E-2</v>
      </c>
      <c r="L114" s="59"/>
      <c r="M114" s="59"/>
      <c r="N114" s="59"/>
      <c r="O114" s="59"/>
      <c r="P114" s="60"/>
      <c r="Q114" s="61">
        <f>Table1[[#This Row],[Unit Price]]*Table1[[#This Row],[Order Qty]]</f>
        <v>0.79200000000000004</v>
      </c>
      <c r="R114" s="62"/>
      <c r="S114" s="62"/>
      <c r="T114" s="63">
        <f t="shared" ref="T114:T129" si="18">F114-N(S114)</f>
        <v>24</v>
      </c>
      <c r="U114" s="7"/>
      <c r="V114" s="75">
        <v>105</v>
      </c>
      <c r="W114" t="str">
        <f t="shared" si="16"/>
        <v>T10086-105</v>
      </c>
      <c r="X114" s="75">
        <f>Table1[[#This Row],[Order Qty]]</f>
        <v>24</v>
      </c>
      <c r="Y114" s="76" t="str">
        <f>Table1[[#This Row],[SPU]]</f>
        <v>541-11.0KLCT-ND</v>
      </c>
      <c r="Z114" t="str">
        <f t="shared" si="17"/>
        <v>T10086-105</v>
      </c>
    </row>
    <row r="115" spans="1:26" ht="22.5" x14ac:dyDescent="0.2">
      <c r="A115" s="9"/>
      <c r="B115" s="55" t="s">
        <v>96</v>
      </c>
      <c r="C115" s="90" t="str">
        <f t="shared" si="15"/>
        <v>T10086-106</v>
      </c>
      <c r="D115" s="56" t="s">
        <v>274</v>
      </c>
      <c r="E115" s="57" t="s">
        <v>413</v>
      </c>
      <c r="F115" s="58">
        <v>2</v>
      </c>
      <c r="G115" s="59" t="s">
        <v>445</v>
      </c>
      <c r="H115" s="59" t="s">
        <v>686</v>
      </c>
      <c r="I115" s="59" t="s">
        <v>687</v>
      </c>
      <c r="J115" s="59" t="s">
        <v>688</v>
      </c>
      <c r="K115" s="65">
        <v>0.1</v>
      </c>
      <c r="L115" s="59"/>
      <c r="M115" s="59"/>
      <c r="N115" s="59"/>
      <c r="O115" s="59"/>
      <c r="P115" s="60"/>
      <c r="Q115" s="61">
        <f>Table1[[#This Row],[Unit Price]]*Table1[[#This Row],[Order Qty]]</f>
        <v>0.2</v>
      </c>
      <c r="R115" s="62"/>
      <c r="S115" s="62"/>
      <c r="T115" s="63">
        <f t="shared" si="18"/>
        <v>2</v>
      </c>
      <c r="U115" s="7"/>
      <c r="V115" s="75">
        <v>106</v>
      </c>
      <c r="W115" t="str">
        <f t="shared" si="16"/>
        <v>T10086-106</v>
      </c>
      <c r="X115" s="75">
        <f>Table1[[#This Row],[Order Qty]]</f>
        <v>2</v>
      </c>
      <c r="Y115" s="76" t="str">
        <f>Table1[[#This Row],[SPU]]</f>
        <v>RNCP0603FTD13K0CT-ND</v>
      </c>
      <c r="Z115" t="str">
        <f t="shared" si="17"/>
        <v>T10086-106</v>
      </c>
    </row>
    <row r="116" spans="1:26" x14ac:dyDescent="0.2">
      <c r="A116" s="9"/>
      <c r="B116" s="55" t="s">
        <v>117</v>
      </c>
      <c r="C116" s="90" t="str">
        <f t="shared" si="15"/>
        <v>T10086-107</v>
      </c>
      <c r="D116" s="56" t="s">
        <v>258</v>
      </c>
      <c r="E116" s="57" t="s">
        <v>401</v>
      </c>
      <c r="F116" s="58">
        <v>1</v>
      </c>
      <c r="G116" s="59" t="s">
        <v>445</v>
      </c>
      <c r="H116" s="59" t="s">
        <v>543</v>
      </c>
      <c r="I116" s="59" t="s">
        <v>611</v>
      </c>
      <c r="J116" s="59" t="s">
        <v>117</v>
      </c>
      <c r="K116" s="65">
        <v>0.1</v>
      </c>
      <c r="L116" s="59"/>
      <c r="M116" s="59"/>
      <c r="N116" s="59"/>
      <c r="O116" s="59"/>
      <c r="P116" s="60"/>
      <c r="Q116" s="61">
        <f>Table1[[#This Row],[Unit Price]]*Table1[[#This Row],[Order Qty]]</f>
        <v>0.1</v>
      </c>
      <c r="R116" s="62"/>
      <c r="S116" s="62"/>
      <c r="T116" s="63">
        <f t="shared" si="18"/>
        <v>1</v>
      </c>
      <c r="U116" s="7"/>
      <c r="V116" s="75">
        <v>107</v>
      </c>
      <c r="W116" t="str">
        <f t="shared" si="16"/>
        <v>T10086-107</v>
      </c>
      <c r="X116" s="75">
        <f>Table1[[#This Row],[Order Qty]]</f>
        <v>1</v>
      </c>
      <c r="Y116" s="76" t="str">
        <f>Table1[[#This Row],[SPU]]</f>
        <v>541-130KLCT-ND</v>
      </c>
      <c r="Z116" t="str">
        <f t="shared" si="17"/>
        <v>T10086-107</v>
      </c>
    </row>
    <row r="117" spans="1:26" x14ac:dyDescent="0.2">
      <c r="A117" s="9"/>
      <c r="B117" s="55" t="s">
        <v>121</v>
      </c>
      <c r="C117" s="90" t="str">
        <f t="shared" si="15"/>
        <v>T10086-108</v>
      </c>
      <c r="D117" s="56" t="s">
        <v>263</v>
      </c>
      <c r="E117" s="57" t="s">
        <v>405</v>
      </c>
      <c r="F117" s="58">
        <v>1</v>
      </c>
      <c r="G117" s="59" t="s">
        <v>445</v>
      </c>
      <c r="H117" s="59" t="s">
        <v>548</v>
      </c>
      <c r="I117" s="59" t="s">
        <v>611</v>
      </c>
      <c r="J117" s="59" t="s">
        <v>121</v>
      </c>
      <c r="K117" s="65">
        <v>0.1</v>
      </c>
      <c r="L117" s="59"/>
      <c r="M117" s="59"/>
      <c r="N117" s="59"/>
      <c r="O117" s="59"/>
      <c r="P117" s="60"/>
      <c r="Q117" s="61">
        <f>Table1[[#This Row],[Unit Price]]*Table1[[#This Row],[Order Qty]]</f>
        <v>0.1</v>
      </c>
      <c r="R117" s="62"/>
      <c r="S117" s="62"/>
      <c r="T117" s="63">
        <f t="shared" si="18"/>
        <v>1</v>
      </c>
      <c r="U117" s="7"/>
      <c r="V117" s="75">
        <v>108</v>
      </c>
      <c r="W117" t="str">
        <f t="shared" si="16"/>
        <v>T10086-108</v>
      </c>
      <c r="X117" s="75">
        <f>Table1[[#This Row],[Order Qty]]</f>
        <v>1</v>
      </c>
      <c r="Y117" s="76" t="str">
        <f>Table1[[#This Row],[SPU]]</f>
        <v>541-18.2KHCT-ND</v>
      </c>
      <c r="Z117" t="str">
        <f t="shared" si="17"/>
        <v>T10086-108</v>
      </c>
    </row>
    <row r="118" spans="1:26" x14ac:dyDescent="0.2">
      <c r="A118" s="9"/>
      <c r="B118" s="55" t="s">
        <v>105</v>
      </c>
      <c r="C118" s="90" t="str">
        <f t="shared" si="15"/>
        <v>T10086-109</v>
      </c>
      <c r="D118" s="56" t="s">
        <v>246</v>
      </c>
      <c r="E118" s="57" t="s">
        <v>390</v>
      </c>
      <c r="F118" s="58">
        <v>2</v>
      </c>
      <c r="G118" s="59" t="s">
        <v>445</v>
      </c>
      <c r="H118" s="59" t="s">
        <v>531</v>
      </c>
      <c r="I118" s="59" t="s">
        <v>612</v>
      </c>
      <c r="J118" s="59" t="s">
        <v>105</v>
      </c>
      <c r="K118" s="65">
        <v>0.1</v>
      </c>
      <c r="L118" s="59"/>
      <c r="M118" s="59"/>
      <c r="N118" s="59"/>
      <c r="O118" s="59"/>
      <c r="P118" s="60"/>
      <c r="Q118" s="61">
        <f>Table1[[#This Row],[Unit Price]]*Table1[[#This Row],[Order Qty]]</f>
        <v>0.2</v>
      </c>
      <c r="R118" s="62"/>
      <c r="S118" s="62"/>
      <c r="T118" s="63">
        <f t="shared" si="18"/>
        <v>2</v>
      </c>
      <c r="U118" s="7"/>
      <c r="V118" s="75">
        <v>109</v>
      </c>
      <c r="W118" t="str">
        <f t="shared" si="16"/>
        <v>T10086-109</v>
      </c>
      <c r="X118" s="75">
        <f>Table1[[#This Row],[Order Qty]]</f>
        <v>2</v>
      </c>
      <c r="Y118" s="76" t="str">
        <f>Table1[[#This Row],[SPU]]</f>
        <v>541-2.0GCT-ND</v>
      </c>
      <c r="Z118" t="str">
        <f t="shared" si="17"/>
        <v>T10086-109</v>
      </c>
    </row>
    <row r="119" spans="1:26" x14ac:dyDescent="0.2">
      <c r="A119" s="9"/>
      <c r="B119" s="55" t="s">
        <v>106</v>
      </c>
      <c r="C119" s="90" t="str">
        <f t="shared" si="15"/>
        <v>T10086-110</v>
      </c>
      <c r="D119" s="56" t="s">
        <v>247</v>
      </c>
      <c r="E119" s="57" t="s">
        <v>391</v>
      </c>
      <c r="F119" s="58">
        <v>1</v>
      </c>
      <c r="G119" s="59" t="s">
        <v>445</v>
      </c>
      <c r="H119" s="59" t="s">
        <v>532</v>
      </c>
      <c r="I119" s="59" t="s">
        <v>611</v>
      </c>
      <c r="J119" s="59" t="s">
        <v>106</v>
      </c>
      <c r="K119" s="65">
        <v>0.1</v>
      </c>
      <c r="L119" s="59"/>
      <c r="M119" s="59"/>
      <c r="N119" s="59"/>
      <c r="O119" s="59"/>
      <c r="P119" s="60"/>
      <c r="Q119" s="61">
        <f>Table1[[#This Row],[Unit Price]]*Table1[[#This Row],[Order Qty]]</f>
        <v>0.1</v>
      </c>
      <c r="R119" s="62"/>
      <c r="S119" s="62"/>
      <c r="T119" s="63">
        <f t="shared" si="18"/>
        <v>1</v>
      </c>
      <c r="U119" s="7"/>
      <c r="V119" s="75">
        <v>110</v>
      </c>
      <c r="W119" t="str">
        <f t="shared" si="16"/>
        <v>T10086-110</v>
      </c>
      <c r="X119" s="75">
        <f>Table1[[#This Row],[Order Qty]]</f>
        <v>1</v>
      </c>
      <c r="Y119" s="76" t="str">
        <f>Table1[[#This Row],[SPU]]</f>
        <v>541-2.00KHCT-ND</v>
      </c>
      <c r="Z119" t="str">
        <f t="shared" si="17"/>
        <v>T10086-110</v>
      </c>
    </row>
    <row r="120" spans="1:26" ht="33.75" x14ac:dyDescent="0.2">
      <c r="A120" s="9"/>
      <c r="B120" s="55" t="s">
        <v>93</v>
      </c>
      <c r="C120" s="90" t="str">
        <f t="shared" si="15"/>
        <v>T10086-111</v>
      </c>
      <c r="D120" s="56" t="s">
        <v>230</v>
      </c>
      <c r="E120" s="57" t="s">
        <v>374</v>
      </c>
      <c r="F120" s="58">
        <v>24</v>
      </c>
      <c r="G120" s="59" t="s">
        <v>445</v>
      </c>
      <c r="H120" s="59" t="s">
        <v>515</v>
      </c>
      <c r="I120" s="59" t="s">
        <v>612</v>
      </c>
      <c r="J120" s="59" t="s">
        <v>93</v>
      </c>
      <c r="K120" s="65">
        <v>3.7999999999999999E-2</v>
      </c>
      <c r="L120" s="59"/>
      <c r="M120" s="59"/>
      <c r="N120" s="59"/>
      <c r="O120" s="59"/>
      <c r="P120" s="60"/>
      <c r="Q120" s="61">
        <f>Table1[[#This Row],[Unit Price]]*Table1[[#This Row],[Order Qty]]</f>
        <v>0.91199999999999992</v>
      </c>
      <c r="R120" s="62"/>
      <c r="S120" s="62"/>
      <c r="T120" s="63">
        <f t="shared" si="18"/>
        <v>24</v>
      </c>
      <c r="U120" s="7"/>
      <c r="V120" s="75">
        <v>111</v>
      </c>
      <c r="W120" t="str">
        <f t="shared" si="16"/>
        <v>T10086-111</v>
      </c>
      <c r="X120" s="75">
        <f>Table1[[#This Row],[Order Qty]]</f>
        <v>24</v>
      </c>
      <c r="Y120" s="76" t="str">
        <f>Table1[[#This Row],[SPU]]</f>
        <v>541-2.00HHCT-ND</v>
      </c>
      <c r="Z120" t="str">
        <f t="shared" si="17"/>
        <v>T10086-111</v>
      </c>
    </row>
    <row r="121" spans="1:26" x14ac:dyDescent="0.2">
      <c r="A121" s="9"/>
      <c r="B121" s="55" t="s">
        <v>96</v>
      </c>
      <c r="C121" s="90" t="str">
        <f t="shared" si="15"/>
        <v>T10086-112</v>
      </c>
      <c r="D121" s="56" t="s">
        <v>236</v>
      </c>
      <c r="E121" s="57" t="s">
        <v>380</v>
      </c>
      <c r="F121" s="58">
        <v>8</v>
      </c>
      <c r="G121" s="59" t="s">
        <v>445</v>
      </c>
      <c r="H121" s="59" t="s">
        <v>521</v>
      </c>
      <c r="I121" s="59" t="s">
        <v>595</v>
      </c>
      <c r="J121" s="59" t="s">
        <v>647</v>
      </c>
      <c r="K121" s="65">
        <v>0.17</v>
      </c>
      <c r="L121" s="59"/>
      <c r="M121" s="59"/>
      <c r="N121" s="59"/>
      <c r="O121" s="59"/>
      <c r="P121" s="60"/>
      <c r="Q121" s="61">
        <f>Table1[[#This Row],[Unit Price]]*Table1[[#This Row],[Order Qty]]</f>
        <v>1.36</v>
      </c>
      <c r="R121" s="62"/>
      <c r="S121" s="62"/>
      <c r="T121" s="63">
        <f t="shared" si="18"/>
        <v>8</v>
      </c>
      <c r="U121" s="7"/>
      <c r="V121" s="75">
        <v>112</v>
      </c>
      <c r="W121" t="str">
        <f t="shared" si="16"/>
        <v>T10086-112</v>
      </c>
      <c r="X121" s="75">
        <f>Table1[[#This Row],[Order Qty]]</f>
        <v>8</v>
      </c>
      <c r="Y121" s="76" t="str">
        <f>Table1[[#This Row],[SPU]]</f>
        <v>311-2359-1-ND</v>
      </c>
      <c r="Z121" t="str">
        <f t="shared" si="17"/>
        <v>T10086-112</v>
      </c>
    </row>
    <row r="122" spans="1:26" x14ac:dyDescent="0.2">
      <c r="A122" s="9"/>
      <c r="B122" s="55" t="s">
        <v>103</v>
      </c>
      <c r="C122" s="90" t="str">
        <f t="shared" si="15"/>
        <v>T10086-113</v>
      </c>
      <c r="D122" s="56" t="s">
        <v>241</v>
      </c>
      <c r="E122" s="57" t="s">
        <v>385</v>
      </c>
      <c r="F122" s="58">
        <v>2</v>
      </c>
      <c r="G122" s="59" t="s">
        <v>445</v>
      </c>
      <c r="H122" s="59" t="s">
        <v>526</v>
      </c>
      <c r="I122" s="59" t="s">
        <v>613</v>
      </c>
      <c r="J122" s="59" t="s">
        <v>103</v>
      </c>
      <c r="K122" s="65">
        <v>0.48</v>
      </c>
      <c r="L122" s="59"/>
      <c r="M122" s="59"/>
      <c r="N122" s="59"/>
      <c r="O122" s="59"/>
      <c r="P122" s="60"/>
      <c r="Q122" s="61">
        <f>Table1[[#This Row],[Unit Price]]*Table1[[#This Row],[Order Qty]]</f>
        <v>0.96</v>
      </c>
      <c r="R122" s="62"/>
      <c r="S122" s="62"/>
      <c r="T122" s="63">
        <f t="shared" si="18"/>
        <v>2</v>
      </c>
      <c r="U122" s="7"/>
      <c r="V122" s="75">
        <v>113</v>
      </c>
      <c r="W122" t="str">
        <f t="shared" si="16"/>
        <v>T10086-113</v>
      </c>
      <c r="X122" s="75">
        <f>Table1[[#This Row],[Order Qty]]</f>
        <v>2</v>
      </c>
      <c r="Y122" s="76" t="str">
        <f>Table1[[#This Row],[SPU]]</f>
        <v>RG16P2.49KBCT-ND</v>
      </c>
      <c r="Z122" t="str">
        <f t="shared" si="17"/>
        <v>T10086-113</v>
      </c>
    </row>
    <row r="123" spans="1:26" ht="33.75" x14ac:dyDescent="0.2">
      <c r="A123" s="9"/>
      <c r="B123" s="55" t="s">
        <v>99</v>
      </c>
      <c r="C123" s="90" t="str">
        <f t="shared" si="15"/>
        <v>T10086-114</v>
      </c>
      <c r="D123" s="56" t="s">
        <v>237</v>
      </c>
      <c r="E123" s="57" t="s">
        <v>381</v>
      </c>
      <c r="F123" s="58">
        <v>24</v>
      </c>
      <c r="G123" s="59" t="s">
        <v>445</v>
      </c>
      <c r="H123" s="59" t="s">
        <v>522</v>
      </c>
      <c r="I123" s="59" t="s">
        <v>612</v>
      </c>
      <c r="J123" s="59" t="s">
        <v>99</v>
      </c>
      <c r="K123" s="65">
        <v>2.8000000000000001E-2</v>
      </c>
      <c r="L123" s="59"/>
      <c r="M123" s="59"/>
      <c r="N123" s="59"/>
      <c r="O123" s="59"/>
      <c r="P123" s="60"/>
      <c r="Q123" s="61">
        <f>Table1[[#This Row],[Unit Price]]*Table1[[#This Row],[Order Qty]]</f>
        <v>0.67200000000000004</v>
      </c>
      <c r="R123" s="62"/>
      <c r="S123" s="62"/>
      <c r="T123" s="63">
        <f t="shared" si="18"/>
        <v>24</v>
      </c>
      <c r="U123" s="7"/>
      <c r="V123" s="75">
        <v>114</v>
      </c>
      <c r="W123" t="str">
        <f t="shared" si="16"/>
        <v>T10086-114</v>
      </c>
      <c r="X123" s="75">
        <f>Table1[[#This Row],[Order Qty]]</f>
        <v>24</v>
      </c>
      <c r="Y123" s="76" t="str">
        <f>Table1[[#This Row],[SPU]]</f>
        <v>541-2.7KJCT-ND</v>
      </c>
      <c r="Z123" t="str">
        <f t="shared" si="17"/>
        <v>T10086-114</v>
      </c>
    </row>
    <row r="124" spans="1:26" x14ac:dyDescent="0.2">
      <c r="A124" s="9"/>
      <c r="B124" s="55" t="s">
        <v>120</v>
      </c>
      <c r="C124" s="90" t="str">
        <f t="shared" si="15"/>
        <v>T10086-115</v>
      </c>
      <c r="D124" s="56" t="s">
        <v>262</v>
      </c>
      <c r="E124" s="57" t="s">
        <v>404</v>
      </c>
      <c r="F124" s="58">
        <v>1</v>
      </c>
      <c r="G124" s="59" t="s">
        <v>445</v>
      </c>
      <c r="H124" s="59" t="s">
        <v>547</v>
      </c>
      <c r="I124" s="59" t="s">
        <v>611</v>
      </c>
      <c r="J124" s="59" t="s">
        <v>120</v>
      </c>
      <c r="K124" s="65">
        <v>0.1</v>
      </c>
      <c r="L124" s="59"/>
      <c r="M124" s="59"/>
      <c r="N124" s="59"/>
      <c r="O124" s="59"/>
      <c r="P124" s="60"/>
      <c r="Q124" s="61">
        <f>Table1[[#This Row],[Unit Price]]*Table1[[#This Row],[Order Qty]]</f>
        <v>0.1</v>
      </c>
      <c r="R124" s="62"/>
      <c r="S124" s="62"/>
      <c r="T124" s="63">
        <f t="shared" si="18"/>
        <v>1</v>
      </c>
      <c r="U124" s="7"/>
      <c r="V124" s="75">
        <v>115</v>
      </c>
      <c r="W124" t="str">
        <f t="shared" si="16"/>
        <v>T10086-115</v>
      </c>
      <c r="X124" s="75">
        <f>Table1[[#This Row],[Order Qty]]</f>
        <v>1</v>
      </c>
      <c r="Y124" s="76" t="str">
        <f>Table1[[#This Row],[SPU]]</f>
        <v>541-20.0KHCT-ND</v>
      </c>
      <c r="Z124" t="str">
        <f t="shared" si="17"/>
        <v>T10086-115</v>
      </c>
    </row>
    <row r="125" spans="1:26" x14ac:dyDescent="0.2">
      <c r="A125" s="9"/>
      <c r="B125" s="55" t="s">
        <v>108</v>
      </c>
      <c r="C125" s="90" t="str">
        <f t="shared" si="15"/>
        <v>T10086-116</v>
      </c>
      <c r="D125" s="56" t="s">
        <v>249</v>
      </c>
      <c r="E125" s="57" t="s">
        <v>393</v>
      </c>
      <c r="F125" s="58">
        <v>1</v>
      </c>
      <c r="G125" s="59" t="s">
        <v>445</v>
      </c>
      <c r="H125" s="59" t="s">
        <v>534</v>
      </c>
      <c r="I125" s="59" t="s">
        <v>611</v>
      </c>
      <c r="J125" s="59" t="s">
        <v>108</v>
      </c>
      <c r="K125" s="65">
        <v>0.1</v>
      </c>
      <c r="L125" s="59"/>
      <c r="M125" s="59"/>
      <c r="N125" s="59"/>
      <c r="O125" s="59"/>
      <c r="P125" s="60"/>
      <c r="Q125" s="61">
        <f>Table1[[#This Row],[Unit Price]]*Table1[[#This Row],[Order Qty]]</f>
        <v>0.1</v>
      </c>
      <c r="R125" s="62"/>
      <c r="S125" s="62"/>
      <c r="T125" s="63">
        <f t="shared" si="18"/>
        <v>1</v>
      </c>
      <c r="U125" s="7"/>
      <c r="V125" s="75">
        <v>116</v>
      </c>
      <c r="W125" t="str">
        <f t="shared" si="16"/>
        <v>T10086-116</v>
      </c>
      <c r="X125" s="75">
        <f>Table1[[#This Row],[Order Qty]]</f>
        <v>1</v>
      </c>
      <c r="Y125" s="76" t="str">
        <f>Table1[[#This Row],[SPU]]</f>
        <v>541-20.5KHCT-ND</v>
      </c>
      <c r="Z125" t="str">
        <f t="shared" si="17"/>
        <v>T10086-116</v>
      </c>
    </row>
    <row r="126" spans="1:26" x14ac:dyDescent="0.2">
      <c r="A126" s="9"/>
      <c r="B126" s="55" t="s">
        <v>119</v>
      </c>
      <c r="C126" s="90" t="str">
        <f t="shared" si="15"/>
        <v>T10086-117</v>
      </c>
      <c r="D126" s="56" t="s">
        <v>260</v>
      </c>
      <c r="E126" s="57" t="s">
        <v>403</v>
      </c>
      <c r="F126" s="58">
        <v>1</v>
      </c>
      <c r="G126" s="59" t="s">
        <v>445</v>
      </c>
      <c r="H126" s="59" t="s">
        <v>545</v>
      </c>
      <c r="I126" s="59" t="s">
        <v>612</v>
      </c>
      <c r="J126" s="59" t="s">
        <v>119</v>
      </c>
      <c r="K126" s="65">
        <v>0.1</v>
      </c>
      <c r="L126" s="59"/>
      <c r="M126" s="59"/>
      <c r="N126" s="59"/>
      <c r="O126" s="59"/>
      <c r="P126" s="60"/>
      <c r="Q126" s="61">
        <f>Table1[[#This Row],[Unit Price]]*Table1[[#This Row],[Order Qty]]</f>
        <v>0.1</v>
      </c>
      <c r="R126" s="62"/>
      <c r="S126" s="62"/>
      <c r="T126" s="63">
        <f t="shared" si="18"/>
        <v>1</v>
      </c>
      <c r="U126" s="7"/>
      <c r="V126" s="75">
        <v>117</v>
      </c>
      <c r="W126" t="str">
        <f t="shared" si="16"/>
        <v>T10086-117</v>
      </c>
      <c r="X126" s="75">
        <f>Table1[[#This Row],[Order Qty]]</f>
        <v>1</v>
      </c>
      <c r="Y126" s="76" t="str">
        <f>Table1[[#This Row],[SPU]]</f>
        <v>541-24KJCT-ND</v>
      </c>
      <c r="Z126" t="str">
        <f t="shared" si="17"/>
        <v>T10086-117</v>
      </c>
    </row>
    <row r="127" spans="1:26" x14ac:dyDescent="0.2">
      <c r="A127" s="9"/>
      <c r="B127" s="55" t="s">
        <v>123</v>
      </c>
      <c r="C127" s="90" t="str">
        <f t="shared" si="15"/>
        <v>T10086-118</v>
      </c>
      <c r="D127" s="56" t="s">
        <v>265</v>
      </c>
      <c r="E127" s="57" t="s">
        <v>407</v>
      </c>
      <c r="F127" s="58">
        <v>1</v>
      </c>
      <c r="G127" s="59" t="s">
        <v>445</v>
      </c>
      <c r="H127" s="59" t="s">
        <v>550</v>
      </c>
      <c r="I127" s="59" t="s">
        <v>595</v>
      </c>
      <c r="J127" s="59" t="s">
        <v>123</v>
      </c>
      <c r="K127" s="65">
        <v>0.1</v>
      </c>
      <c r="L127" s="59"/>
      <c r="M127" s="59"/>
      <c r="N127" s="59"/>
      <c r="O127" s="59"/>
      <c r="P127" s="60"/>
      <c r="Q127" s="61">
        <f>Table1[[#This Row],[Unit Price]]*Table1[[#This Row],[Order Qty]]</f>
        <v>0.1</v>
      </c>
      <c r="R127" s="62"/>
      <c r="S127" s="62"/>
      <c r="T127" s="63">
        <f t="shared" si="18"/>
        <v>1</v>
      </c>
      <c r="U127" s="7"/>
      <c r="V127" s="75">
        <v>118</v>
      </c>
      <c r="W127" t="str">
        <f t="shared" si="16"/>
        <v>T10086-118</v>
      </c>
      <c r="X127" s="75">
        <f>Table1[[#This Row],[Order Qty]]</f>
        <v>1</v>
      </c>
      <c r="Y127" s="76" t="str">
        <f>Table1[[#This Row],[SPU]]</f>
        <v>311-24.0KHRCT-ND</v>
      </c>
      <c r="Z127" t="str">
        <f t="shared" si="17"/>
        <v>T10086-118</v>
      </c>
    </row>
    <row r="128" spans="1:26" x14ac:dyDescent="0.2">
      <c r="A128" s="9"/>
      <c r="B128" s="55" t="s">
        <v>114</v>
      </c>
      <c r="C128" s="90" t="str">
        <f t="shared" si="15"/>
        <v>T10086-119</v>
      </c>
      <c r="D128" s="56" t="s">
        <v>255</v>
      </c>
      <c r="E128" s="57" t="s">
        <v>399</v>
      </c>
      <c r="F128" s="58">
        <v>2</v>
      </c>
      <c r="G128" s="59" t="s">
        <v>445</v>
      </c>
      <c r="H128" s="59" t="s">
        <v>540</v>
      </c>
      <c r="I128" s="59" t="s">
        <v>613</v>
      </c>
      <c r="J128" s="59" t="s">
        <v>114</v>
      </c>
      <c r="K128" s="65">
        <v>0.48</v>
      </c>
      <c r="L128" s="59"/>
      <c r="M128" s="59"/>
      <c r="N128" s="59"/>
      <c r="O128" s="59"/>
      <c r="P128" s="60"/>
      <c r="Q128" s="61">
        <f>Table1[[#This Row],[Unit Price]]*Table1[[#This Row],[Order Qty]]</f>
        <v>0.96</v>
      </c>
      <c r="R128" s="62"/>
      <c r="S128" s="62"/>
      <c r="T128" s="63">
        <f t="shared" si="18"/>
        <v>2</v>
      </c>
      <c r="U128" s="7"/>
      <c r="V128" s="75">
        <v>119</v>
      </c>
      <c r="W128" t="str">
        <f t="shared" si="16"/>
        <v>T10086-119</v>
      </c>
      <c r="X128" s="75">
        <f>Table1[[#This Row],[Order Qty]]</f>
        <v>2</v>
      </c>
      <c r="Y128" s="76" t="str">
        <f>Table1[[#This Row],[SPU]]</f>
        <v>RG16P30.0KBCT-ND</v>
      </c>
      <c r="Z128" t="str">
        <f t="shared" si="17"/>
        <v>T10086-119</v>
      </c>
    </row>
    <row r="129" spans="1:26" x14ac:dyDescent="0.2">
      <c r="A129" s="9"/>
      <c r="B129" s="55" t="s">
        <v>96</v>
      </c>
      <c r="C129" s="90" t="str">
        <f t="shared" si="15"/>
        <v>T10086-120</v>
      </c>
      <c r="D129" s="56" t="s">
        <v>245</v>
      </c>
      <c r="E129" s="57" t="s">
        <v>389</v>
      </c>
      <c r="F129" s="58">
        <v>8</v>
      </c>
      <c r="G129" s="59" t="s">
        <v>451</v>
      </c>
      <c r="H129" s="59" t="s">
        <v>530</v>
      </c>
      <c r="I129" s="59" t="s">
        <v>614</v>
      </c>
      <c r="J129" s="59" t="s">
        <v>650</v>
      </c>
      <c r="K129" s="65">
        <v>0.15</v>
      </c>
      <c r="L129" s="59"/>
      <c r="M129" s="59"/>
      <c r="N129" s="59"/>
      <c r="O129" s="59"/>
      <c r="P129" s="60"/>
      <c r="Q129" s="61">
        <f>Table1[[#This Row],[Unit Price]]*Table1[[#This Row],[Order Qty]]</f>
        <v>1.2</v>
      </c>
      <c r="R129" s="62"/>
      <c r="S129" s="62"/>
      <c r="T129" s="63">
        <f t="shared" si="18"/>
        <v>8</v>
      </c>
      <c r="U129" s="7"/>
      <c r="V129" s="75">
        <v>120</v>
      </c>
      <c r="W129" t="str">
        <f t="shared" si="16"/>
        <v>T10086-120</v>
      </c>
      <c r="X129" s="75">
        <f>Table1[[#This Row],[Order Qty]]</f>
        <v>8</v>
      </c>
      <c r="Y129" s="76" t="str">
        <f>Table1[[#This Row],[SPU]]</f>
        <v>660-RN731JTTD3202D25</v>
      </c>
      <c r="Z129" t="str">
        <f t="shared" si="17"/>
        <v>T10086-120</v>
      </c>
    </row>
    <row r="130" spans="1:26" x14ac:dyDescent="0.2">
      <c r="A130" s="9"/>
      <c r="B130" s="55" t="s">
        <v>107</v>
      </c>
      <c r="C130" s="90" t="str">
        <f t="shared" si="15"/>
        <v>T10086-121</v>
      </c>
      <c r="D130" s="56" t="s">
        <v>248</v>
      </c>
      <c r="E130" s="57" t="s">
        <v>392</v>
      </c>
      <c r="F130" s="58">
        <v>1</v>
      </c>
      <c r="G130" s="59" t="s">
        <v>445</v>
      </c>
      <c r="H130" s="59" t="s">
        <v>533</v>
      </c>
      <c r="I130" s="59" t="s">
        <v>595</v>
      </c>
      <c r="J130" s="59" t="s">
        <v>107</v>
      </c>
      <c r="K130" s="65">
        <v>0.1</v>
      </c>
      <c r="L130" s="59"/>
      <c r="M130" s="59"/>
      <c r="N130" s="59"/>
      <c r="O130" s="59"/>
      <c r="P130" s="60"/>
      <c r="Q130" s="61">
        <f>Table1[[#This Row],[Unit Price]]*Table1[[#This Row],[Order Qty]]</f>
        <v>0</v>
      </c>
      <c r="R130" s="62"/>
      <c r="S130" s="62">
        <v>1</v>
      </c>
      <c r="T130" s="64">
        <v>0</v>
      </c>
      <c r="U130" s="7"/>
      <c r="V130" s="75">
        <v>121</v>
      </c>
      <c r="W130" t="str">
        <f t="shared" si="16"/>
        <v>T10086-121</v>
      </c>
      <c r="X130" s="75">
        <f>Table1[[#This Row],[Order Qty]]</f>
        <v>0</v>
      </c>
      <c r="Y130" s="76" t="str">
        <f>Table1[[#This Row],[SPU]]</f>
        <v>311-330KHRCT-ND</v>
      </c>
      <c r="Z130" t="str">
        <f t="shared" si="17"/>
        <v>T10086-121</v>
      </c>
    </row>
    <row r="131" spans="1:26" x14ac:dyDescent="0.2">
      <c r="A131" s="9"/>
      <c r="B131" s="55" t="s">
        <v>112</v>
      </c>
      <c r="C131" s="90" t="str">
        <f t="shared" si="15"/>
        <v>T10086-122</v>
      </c>
      <c r="D131" s="56" t="s">
        <v>253</v>
      </c>
      <c r="E131" s="57" t="s">
        <v>397</v>
      </c>
      <c r="F131" s="58">
        <v>2</v>
      </c>
      <c r="G131" s="59" t="s">
        <v>445</v>
      </c>
      <c r="H131" s="59" t="s">
        <v>538</v>
      </c>
      <c r="I131" s="59" t="s">
        <v>613</v>
      </c>
      <c r="J131" s="59" t="s">
        <v>112</v>
      </c>
      <c r="K131" s="65">
        <v>0.48</v>
      </c>
      <c r="L131" s="59"/>
      <c r="M131" s="59"/>
      <c r="N131" s="59"/>
      <c r="O131" s="59"/>
      <c r="P131" s="60"/>
      <c r="Q131" s="61">
        <f>Table1[[#This Row],[Unit Price]]*Table1[[#This Row],[Order Qty]]</f>
        <v>0.96</v>
      </c>
      <c r="R131" s="62"/>
      <c r="S131" s="62"/>
      <c r="T131" s="63">
        <f t="shared" ref="T131:T143" si="19">F131-N(S131)</f>
        <v>2</v>
      </c>
      <c r="U131" s="7"/>
      <c r="V131" s="75">
        <v>122</v>
      </c>
      <c r="W131" t="str">
        <f t="shared" si="16"/>
        <v>T10086-122</v>
      </c>
      <c r="X131" s="75">
        <f>Table1[[#This Row],[Order Qty]]</f>
        <v>2</v>
      </c>
      <c r="Y131" s="76" t="str">
        <f>Table1[[#This Row],[SPU]]</f>
        <v>RG16P4.99KBCT-ND</v>
      </c>
      <c r="Z131" t="str">
        <f t="shared" si="17"/>
        <v>T10086-122</v>
      </c>
    </row>
    <row r="132" spans="1:26" ht="22.5" x14ac:dyDescent="0.2">
      <c r="A132" s="9"/>
      <c r="B132" s="55" t="s">
        <v>104</v>
      </c>
      <c r="C132" s="90" t="str">
        <f t="shared" si="15"/>
        <v>T10086-123</v>
      </c>
      <c r="D132" s="56" t="s">
        <v>243</v>
      </c>
      <c r="E132" s="57" t="s">
        <v>387</v>
      </c>
      <c r="F132" s="58">
        <v>15</v>
      </c>
      <c r="G132" s="59" t="s">
        <v>445</v>
      </c>
      <c r="H132" s="59" t="s">
        <v>528</v>
      </c>
      <c r="I132" s="59" t="s">
        <v>611</v>
      </c>
      <c r="J132" s="59" t="s">
        <v>104</v>
      </c>
      <c r="K132" s="65">
        <v>3.1E-2</v>
      </c>
      <c r="L132" s="59"/>
      <c r="M132" s="59"/>
      <c r="N132" s="59"/>
      <c r="O132" s="59"/>
      <c r="P132" s="60"/>
      <c r="Q132" s="61">
        <f>Table1[[#This Row],[Unit Price]]*Table1[[#This Row],[Order Qty]]</f>
        <v>0.46499999999999997</v>
      </c>
      <c r="R132" s="62"/>
      <c r="S132" s="62"/>
      <c r="T132" s="63">
        <f t="shared" si="19"/>
        <v>15</v>
      </c>
      <c r="U132" s="7"/>
      <c r="V132" s="75">
        <v>123</v>
      </c>
      <c r="W132" t="str">
        <f t="shared" si="16"/>
        <v>T10086-123</v>
      </c>
      <c r="X132" s="75">
        <f>Table1[[#This Row],[Order Qty]]</f>
        <v>15</v>
      </c>
      <c r="Y132" s="76" t="str">
        <f>Table1[[#This Row],[SPU]]</f>
        <v>541-4.99KHCT-ND</v>
      </c>
      <c r="Z132" t="str">
        <f t="shared" si="17"/>
        <v>T10086-123</v>
      </c>
    </row>
    <row r="133" spans="1:26" ht="45" x14ac:dyDescent="0.2">
      <c r="A133" s="9"/>
      <c r="B133" s="55" t="s">
        <v>95</v>
      </c>
      <c r="C133" s="90" t="str">
        <f t="shared" si="15"/>
        <v>T10086-124</v>
      </c>
      <c r="D133" s="56" t="s">
        <v>232</v>
      </c>
      <c r="E133" s="57" t="s">
        <v>376</v>
      </c>
      <c r="F133" s="58">
        <v>33</v>
      </c>
      <c r="G133" s="59" t="s">
        <v>445</v>
      </c>
      <c r="H133" s="59" t="s">
        <v>517</v>
      </c>
      <c r="I133" s="59" t="s">
        <v>611</v>
      </c>
      <c r="J133" s="59" t="s">
        <v>95</v>
      </c>
      <c r="K133" s="65">
        <v>3.1E-2</v>
      </c>
      <c r="L133" s="59"/>
      <c r="M133" s="59"/>
      <c r="N133" s="59"/>
      <c r="O133" s="59"/>
      <c r="P133" s="60"/>
      <c r="Q133" s="61">
        <f>Table1[[#This Row],[Unit Price]]*Table1[[#This Row],[Order Qty]]</f>
        <v>1.0229999999999999</v>
      </c>
      <c r="R133" s="62"/>
      <c r="S133" s="62"/>
      <c r="T133" s="63">
        <f t="shared" si="19"/>
        <v>33</v>
      </c>
      <c r="U133" s="7"/>
      <c r="V133" s="75">
        <v>124</v>
      </c>
      <c r="W133" t="str">
        <f t="shared" si="16"/>
        <v>T10086-124</v>
      </c>
      <c r="X133" s="75">
        <f>Table1[[#This Row],[Order Qty]]</f>
        <v>33</v>
      </c>
      <c r="Y133" s="76" t="str">
        <f>Table1[[#This Row],[SPU]]</f>
        <v>541-49.9KHCT-ND</v>
      </c>
      <c r="Z133" t="str">
        <f t="shared" si="17"/>
        <v>T10086-124</v>
      </c>
    </row>
    <row r="134" spans="1:26" x14ac:dyDescent="0.2">
      <c r="A134" s="9"/>
      <c r="B134" s="55" t="s">
        <v>116</v>
      </c>
      <c r="C134" s="90" t="str">
        <f t="shared" si="15"/>
        <v>T10086-125</v>
      </c>
      <c r="D134" s="56" t="s">
        <v>257</v>
      </c>
      <c r="E134" s="57" t="s">
        <v>400</v>
      </c>
      <c r="F134" s="58">
        <v>1</v>
      </c>
      <c r="G134" s="59" t="s">
        <v>445</v>
      </c>
      <c r="H134" s="59" t="s">
        <v>542</v>
      </c>
      <c r="I134" s="59" t="s">
        <v>611</v>
      </c>
      <c r="J134" s="59" t="s">
        <v>116</v>
      </c>
      <c r="K134" s="65">
        <v>0.1</v>
      </c>
      <c r="L134" s="59"/>
      <c r="M134" s="59"/>
      <c r="N134" s="59"/>
      <c r="O134" s="59"/>
      <c r="P134" s="60"/>
      <c r="Q134" s="61">
        <f>Table1[[#This Row],[Unit Price]]*Table1[[#This Row],[Order Qty]]</f>
        <v>0.1</v>
      </c>
      <c r="R134" s="62"/>
      <c r="S134" s="62"/>
      <c r="T134" s="63">
        <f t="shared" si="19"/>
        <v>1</v>
      </c>
      <c r="U134" s="7"/>
      <c r="V134" s="75">
        <v>125</v>
      </c>
      <c r="W134" t="str">
        <f t="shared" si="16"/>
        <v>T10086-125</v>
      </c>
      <c r="X134" s="75">
        <f>Table1[[#This Row],[Order Qty]]</f>
        <v>1</v>
      </c>
      <c r="Y134" s="76" t="str">
        <f>Table1[[#This Row],[SPU]]</f>
        <v>541-49.9LCT-ND</v>
      </c>
      <c r="Z134" t="str">
        <f t="shared" si="17"/>
        <v>T10086-125</v>
      </c>
    </row>
    <row r="135" spans="1:26" x14ac:dyDescent="0.2">
      <c r="A135" s="9"/>
      <c r="B135" s="55" t="s">
        <v>113</v>
      </c>
      <c r="C135" s="90" t="str">
        <f t="shared" si="15"/>
        <v>T10086-126</v>
      </c>
      <c r="D135" s="56" t="s">
        <v>254</v>
      </c>
      <c r="E135" s="57" t="s">
        <v>398</v>
      </c>
      <c r="F135" s="58">
        <v>2</v>
      </c>
      <c r="G135" s="59" t="s">
        <v>445</v>
      </c>
      <c r="H135" s="59" t="s">
        <v>539</v>
      </c>
      <c r="I135" s="59" t="s">
        <v>613</v>
      </c>
      <c r="J135" s="59" t="s">
        <v>113</v>
      </c>
      <c r="K135" s="65">
        <v>0.48</v>
      </c>
      <c r="L135" s="59"/>
      <c r="M135" s="59"/>
      <c r="N135" s="59"/>
      <c r="O135" s="59"/>
      <c r="P135" s="60"/>
      <c r="Q135" s="61">
        <f>Table1[[#This Row],[Unit Price]]*Table1[[#This Row],[Order Qty]]</f>
        <v>0.96</v>
      </c>
      <c r="R135" s="62"/>
      <c r="S135" s="62"/>
      <c r="T135" s="63">
        <f t="shared" si="19"/>
        <v>2</v>
      </c>
      <c r="U135" s="7"/>
      <c r="V135" s="75">
        <v>126</v>
      </c>
      <c r="W135" t="str">
        <f t="shared" si="16"/>
        <v>T10086-126</v>
      </c>
      <c r="X135" s="75">
        <f>Table1[[#This Row],[Order Qty]]</f>
        <v>2</v>
      </c>
      <c r="Y135" s="76" t="str">
        <f>Table1[[#This Row],[SPU]]</f>
        <v>RG16P499BCT-ND</v>
      </c>
      <c r="Z135" t="str">
        <f t="shared" si="17"/>
        <v>T10086-126</v>
      </c>
    </row>
    <row r="136" spans="1:26" ht="45" x14ac:dyDescent="0.2">
      <c r="A136" s="9"/>
      <c r="B136" s="55" t="s">
        <v>100</v>
      </c>
      <c r="C136" s="90" t="str">
        <f t="shared" si="15"/>
        <v>T10086-127</v>
      </c>
      <c r="D136" s="56" t="s">
        <v>238</v>
      </c>
      <c r="E136" s="57" t="s">
        <v>382</v>
      </c>
      <c r="F136" s="58">
        <v>32</v>
      </c>
      <c r="G136" s="59" t="s">
        <v>445</v>
      </c>
      <c r="H136" s="59" t="s">
        <v>523</v>
      </c>
      <c r="I136" s="59" t="s">
        <v>612</v>
      </c>
      <c r="J136" s="59" t="s">
        <v>100</v>
      </c>
      <c r="K136" s="65">
        <v>2.8000000000000001E-2</v>
      </c>
      <c r="L136" s="59"/>
      <c r="M136" s="59"/>
      <c r="N136" s="59"/>
      <c r="O136" s="59"/>
      <c r="P136" s="60"/>
      <c r="Q136" s="61">
        <f>Table1[[#This Row],[Unit Price]]*Table1[[#This Row],[Order Qty]]</f>
        <v>0.89600000000000002</v>
      </c>
      <c r="R136" s="62"/>
      <c r="S136" s="62"/>
      <c r="T136" s="63">
        <f t="shared" si="19"/>
        <v>32</v>
      </c>
      <c r="U136" s="7"/>
      <c r="V136" s="75">
        <v>127</v>
      </c>
      <c r="W136" t="str">
        <f t="shared" si="16"/>
        <v>T10086-127</v>
      </c>
      <c r="X136" s="75">
        <f>Table1[[#This Row],[Order Qty]]</f>
        <v>32</v>
      </c>
      <c r="Y136" s="76" t="str">
        <f>Table1[[#This Row],[SPU]]</f>
        <v>541-5.1KJCT-ND</v>
      </c>
      <c r="Z136" t="str">
        <f t="shared" si="17"/>
        <v>T10086-127</v>
      </c>
    </row>
    <row r="137" spans="1:26" ht="33.75" x14ac:dyDescent="0.2">
      <c r="A137" s="9"/>
      <c r="B137" s="55" t="s">
        <v>97</v>
      </c>
      <c r="C137" s="90" t="str">
        <f t="shared" si="15"/>
        <v>T10086-128</v>
      </c>
      <c r="D137" s="56" t="s">
        <v>234</v>
      </c>
      <c r="E137" s="57" t="s">
        <v>378</v>
      </c>
      <c r="F137" s="58">
        <v>25</v>
      </c>
      <c r="G137" s="59" t="s">
        <v>445</v>
      </c>
      <c r="H137" s="59" t="s">
        <v>788</v>
      </c>
      <c r="I137" s="59" t="s">
        <v>595</v>
      </c>
      <c r="J137" s="59" t="s">
        <v>646</v>
      </c>
      <c r="K137" s="65">
        <v>1.7000000000000001E-2</v>
      </c>
      <c r="L137" s="59"/>
      <c r="M137" s="59"/>
      <c r="N137" s="59"/>
      <c r="O137" s="59"/>
      <c r="P137" s="60"/>
      <c r="Q137" s="61">
        <f>Table1[[#This Row],[Unit Price]]*Table1[[#This Row],[Order Qty]]</f>
        <v>0.42500000000000004</v>
      </c>
      <c r="R137" s="62"/>
      <c r="S137" s="62"/>
      <c r="T137" s="63">
        <f t="shared" si="19"/>
        <v>25</v>
      </c>
      <c r="U137" s="7"/>
      <c r="V137" s="75">
        <v>128</v>
      </c>
      <c r="W137" t="str">
        <f t="shared" si="16"/>
        <v>T10086-128</v>
      </c>
      <c r="X137" s="75">
        <f>Table1[[#This Row],[Order Qty]]</f>
        <v>25</v>
      </c>
      <c r="Y137" s="76" t="str">
        <f>Table1[[#This Row],[SPU]]</f>
        <v>13-RT0402BRE0750RLCT-ND</v>
      </c>
      <c r="Z137" t="str">
        <f t="shared" si="17"/>
        <v>T10086-128</v>
      </c>
    </row>
    <row r="138" spans="1:26" x14ac:dyDescent="0.2">
      <c r="A138" s="9"/>
      <c r="B138" s="55" t="s">
        <v>125</v>
      </c>
      <c r="C138" s="90" t="str">
        <f t="shared" ref="C138:C157" si="20">W138</f>
        <v>T10086-129</v>
      </c>
      <c r="D138" s="56" t="s">
        <v>267</v>
      </c>
      <c r="E138" s="57" t="s">
        <v>409</v>
      </c>
      <c r="F138" s="58">
        <v>1</v>
      </c>
      <c r="G138" s="59" t="s">
        <v>445</v>
      </c>
      <c r="H138" s="59" t="s">
        <v>801</v>
      </c>
      <c r="I138" s="59" t="s">
        <v>595</v>
      </c>
      <c r="J138" s="59" t="s">
        <v>552</v>
      </c>
      <c r="K138" s="65">
        <v>1.83E-2</v>
      </c>
      <c r="L138" s="59"/>
      <c r="M138" s="59"/>
      <c r="N138" s="59"/>
      <c r="O138" s="59"/>
      <c r="P138" s="60"/>
      <c r="Q138" s="61">
        <f>Table1[[#This Row],[Unit Price]]*Table1[[#This Row],[Order Qty]]</f>
        <v>1.83E-2</v>
      </c>
      <c r="R138" s="62"/>
      <c r="S138" s="62"/>
      <c r="T138" s="63">
        <f t="shared" si="19"/>
        <v>1</v>
      </c>
      <c r="U138" s="7"/>
      <c r="V138" s="75">
        <v>129</v>
      </c>
      <c r="W138" t="str">
        <f t="shared" ref="W138:W157" si="21">"T10086-"&amp;V138</f>
        <v>T10086-129</v>
      </c>
      <c r="X138" s="75">
        <f>Table1[[#This Row],[Order Qty]]</f>
        <v>1</v>
      </c>
      <c r="Y138" s="76" t="str">
        <f>Table1[[#This Row],[SPU]]</f>
        <v>311-52.3KHRCT-ND‎</v>
      </c>
      <c r="Z138" t="str">
        <f t="shared" ref="Z138:Z157" si="22">W138</f>
        <v>T10086-129</v>
      </c>
    </row>
    <row r="139" spans="1:26" x14ac:dyDescent="0.2">
      <c r="A139" s="9"/>
      <c r="B139" s="55" t="s">
        <v>109</v>
      </c>
      <c r="C139" s="90" t="str">
        <f t="shared" si="20"/>
        <v>T10086-130</v>
      </c>
      <c r="D139" s="56" t="s">
        <v>250</v>
      </c>
      <c r="E139" s="57" t="s">
        <v>394</v>
      </c>
      <c r="F139" s="58">
        <v>1</v>
      </c>
      <c r="G139" s="59" t="s">
        <v>445</v>
      </c>
      <c r="H139" s="59" t="s">
        <v>535</v>
      </c>
      <c r="I139" s="59" t="s">
        <v>595</v>
      </c>
      <c r="J139" s="59" t="s">
        <v>109</v>
      </c>
      <c r="K139" s="65">
        <v>0.1</v>
      </c>
      <c r="L139" s="59"/>
      <c r="M139" s="59"/>
      <c r="N139" s="59"/>
      <c r="O139" s="59"/>
      <c r="P139" s="60"/>
      <c r="Q139" s="61">
        <f>Table1[[#This Row],[Unit Price]]*Table1[[#This Row],[Order Qty]]</f>
        <v>0.1</v>
      </c>
      <c r="R139" s="62"/>
      <c r="S139" s="62"/>
      <c r="T139" s="63">
        <f t="shared" si="19"/>
        <v>1</v>
      </c>
      <c r="U139" s="7"/>
      <c r="V139" s="75">
        <v>130</v>
      </c>
      <c r="W139" t="str">
        <f t="shared" si="21"/>
        <v>T10086-130</v>
      </c>
      <c r="X139" s="75">
        <f>Table1[[#This Row],[Order Qty]]</f>
        <v>1</v>
      </c>
      <c r="Y139" s="76" t="str">
        <f>Table1[[#This Row],[SPU]]</f>
        <v>311-54.9KHRCT-ND</v>
      </c>
      <c r="Z139" t="str">
        <f t="shared" si="22"/>
        <v>T10086-130</v>
      </c>
    </row>
    <row r="140" spans="1:26" x14ac:dyDescent="0.2">
      <c r="A140" s="9"/>
      <c r="B140" s="55" t="s">
        <v>110</v>
      </c>
      <c r="C140" s="90" t="str">
        <f t="shared" si="20"/>
        <v>T10086-131</v>
      </c>
      <c r="D140" s="56" t="s">
        <v>251</v>
      </c>
      <c r="E140" s="57" t="s">
        <v>395</v>
      </c>
      <c r="F140" s="58">
        <v>1</v>
      </c>
      <c r="G140" s="59" t="s">
        <v>445</v>
      </c>
      <c r="H140" s="59" t="s">
        <v>536</v>
      </c>
      <c r="I140" s="59" t="s">
        <v>595</v>
      </c>
      <c r="J140" s="59" t="s">
        <v>110</v>
      </c>
      <c r="K140" s="65">
        <v>0.1</v>
      </c>
      <c r="L140" s="59"/>
      <c r="M140" s="59"/>
      <c r="N140" s="59"/>
      <c r="O140" s="59"/>
      <c r="P140" s="60"/>
      <c r="Q140" s="61">
        <f>Table1[[#This Row],[Unit Price]]*Table1[[#This Row],[Order Qty]]</f>
        <v>0.1</v>
      </c>
      <c r="R140" s="62"/>
      <c r="S140" s="62"/>
      <c r="T140" s="63">
        <f t="shared" si="19"/>
        <v>1</v>
      </c>
      <c r="U140" s="7"/>
      <c r="V140" s="75">
        <v>131</v>
      </c>
      <c r="W140" t="str">
        <f t="shared" si="21"/>
        <v>T10086-131</v>
      </c>
      <c r="X140" s="75">
        <f>Table1[[#This Row],[Order Qty]]</f>
        <v>1</v>
      </c>
      <c r="Y140" s="76" t="str">
        <f>Table1[[#This Row],[SPU]]</f>
        <v>311-62.0KHRCT-ND</v>
      </c>
      <c r="Z140" t="str">
        <f t="shared" si="22"/>
        <v>T10086-131</v>
      </c>
    </row>
    <row r="141" spans="1:26" x14ac:dyDescent="0.2">
      <c r="A141" s="9"/>
      <c r="B141" s="55" t="s">
        <v>124</v>
      </c>
      <c r="C141" s="90" t="str">
        <f t="shared" si="20"/>
        <v>T10086-132</v>
      </c>
      <c r="D141" s="56" t="s">
        <v>266</v>
      </c>
      <c r="E141" s="57" t="s">
        <v>408</v>
      </c>
      <c r="F141" s="58">
        <v>1</v>
      </c>
      <c r="G141" s="59" t="s">
        <v>445</v>
      </c>
      <c r="H141" s="59" t="s">
        <v>551</v>
      </c>
      <c r="I141" s="59" t="s">
        <v>595</v>
      </c>
      <c r="J141" s="59" t="s">
        <v>653</v>
      </c>
      <c r="K141" s="65">
        <v>0.1</v>
      </c>
      <c r="L141" s="59"/>
      <c r="M141" s="59"/>
      <c r="N141" s="59"/>
      <c r="O141" s="59"/>
      <c r="P141" s="60"/>
      <c r="Q141" s="61">
        <f>Table1[[#This Row],[Unit Price]]*Table1[[#This Row],[Order Qty]]</f>
        <v>0.1</v>
      </c>
      <c r="R141" s="62"/>
      <c r="S141" s="62"/>
      <c r="T141" s="63">
        <f t="shared" si="19"/>
        <v>1</v>
      </c>
      <c r="U141" s="7"/>
      <c r="V141" s="75">
        <v>132</v>
      </c>
      <c r="W141" t="str">
        <f t="shared" si="21"/>
        <v>T10086-132</v>
      </c>
      <c r="X141" s="75">
        <f>Table1[[#This Row],[Order Qty]]</f>
        <v>1</v>
      </c>
      <c r="Y141" s="76" t="str">
        <f>Table1[[#This Row],[SPU]]</f>
        <v>311-7.32KHRCT-ND</v>
      </c>
      <c r="Z141" t="str">
        <f t="shared" si="22"/>
        <v>T10086-132</v>
      </c>
    </row>
    <row r="142" spans="1:26" ht="33.75" x14ac:dyDescent="0.2">
      <c r="A142" s="9"/>
      <c r="B142" s="55" t="s">
        <v>101</v>
      </c>
      <c r="C142" s="90" t="str">
        <f t="shared" si="20"/>
        <v>T10086-133</v>
      </c>
      <c r="D142" s="56" t="s">
        <v>239</v>
      </c>
      <c r="E142" s="57" t="s">
        <v>383</v>
      </c>
      <c r="F142" s="58">
        <v>24</v>
      </c>
      <c r="G142" s="59" t="s">
        <v>445</v>
      </c>
      <c r="H142" s="59" t="s">
        <v>524</v>
      </c>
      <c r="I142" s="59" t="s">
        <v>611</v>
      </c>
      <c r="J142" s="59" t="s">
        <v>101</v>
      </c>
      <c r="K142" s="65">
        <v>3.3000000000000002E-2</v>
      </c>
      <c r="L142" s="59"/>
      <c r="M142" s="59"/>
      <c r="N142" s="59"/>
      <c r="O142" s="59"/>
      <c r="P142" s="60"/>
      <c r="Q142" s="61">
        <f>Table1[[#This Row],[Unit Price]]*Table1[[#This Row],[Order Qty]]</f>
        <v>0.79200000000000004</v>
      </c>
      <c r="R142" s="62"/>
      <c r="S142" s="62"/>
      <c r="T142" s="63">
        <f t="shared" si="19"/>
        <v>24</v>
      </c>
      <c r="U142" s="7"/>
      <c r="V142" s="75">
        <v>133</v>
      </c>
      <c r="W142" t="str">
        <f t="shared" si="21"/>
        <v>T10086-133</v>
      </c>
      <c r="X142" s="75">
        <f>Table1[[#This Row],[Order Qty]]</f>
        <v>24</v>
      </c>
      <c r="Y142" s="76" t="str">
        <f>Table1[[#This Row],[SPU]]</f>
        <v>541-7.50KLCT-ND</v>
      </c>
      <c r="Z142" t="str">
        <f t="shared" si="22"/>
        <v>T10086-133</v>
      </c>
    </row>
    <row r="143" spans="1:26" x14ac:dyDescent="0.2">
      <c r="A143" s="9"/>
      <c r="B143" s="55" t="s">
        <v>96</v>
      </c>
      <c r="C143" s="90" t="str">
        <f t="shared" si="20"/>
        <v>T10086-134</v>
      </c>
      <c r="D143" s="56" t="s">
        <v>275</v>
      </c>
      <c r="E143" s="57" t="s">
        <v>414</v>
      </c>
      <c r="F143" s="58">
        <v>2</v>
      </c>
      <c r="G143" s="59" t="s">
        <v>445</v>
      </c>
      <c r="H143" s="59" t="s">
        <v>559</v>
      </c>
      <c r="I143" s="59" t="s">
        <v>613</v>
      </c>
      <c r="J143" s="59" t="s">
        <v>657</v>
      </c>
      <c r="K143" s="65">
        <v>0.48</v>
      </c>
      <c r="L143" s="59"/>
      <c r="M143" s="59"/>
      <c r="N143" s="59"/>
      <c r="O143" s="59"/>
      <c r="P143" s="60"/>
      <c r="Q143" s="61">
        <f>Table1[[#This Row],[Unit Price]]*Table1[[#This Row],[Order Qty]]</f>
        <v>0.96</v>
      </c>
      <c r="R143" s="62"/>
      <c r="S143" s="62"/>
      <c r="T143" s="63">
        <f t="shared" si="19"/>
        <v>2</v>
      </c>
      <c r="U143" s="7"/>
      <c r="V143" s="75">
        <v>134</v>
      </c>
      <c r="W143" t="str">
        <f t="shared" si="21"/>
        <v>T10086-134</v>
      </c>
      <c r="X143" s="75">
        <f>Table1[[#This Row],[Order Qty]]</f>
        <v>2</v>
      </c>
      <c r="Y143" s="76" t="str">
        <f>Table1[[#This Row],[SPU]]</f>
        <v>RG16P80.6KBCT-ND</v>
      </c>
      <c r="Z143" t="str">
        <f t="shared" si="22"/>
        <v>T10086-134</v>
      </c>
    </row>
    <row r="144" spans="1:26" ht="45" x14ac:dyDescent="0.2">
      <c r="A144" s="9"/>
      <c r="B144" s="55" t="s">
        <v>152</v>
      </c>
      <c r="C144" s="90" t="str">
        <f t="shared" si="20"/>
        <v>T10086-135</v>
      </c>
      <c r="D144" s="56" t="s">
        <v>298</v>
      </c>
      <c r="E144" s="57" t="s">
        <v>437</v>
      </c>
      <c r="F144" s="58">
        <v>1</v>
      </c>
      <c r="G144" s="59" t="s">
        <v>450</v>
      </c>
      <c r="H144" s="59" t="s">
        <v>580</v>
      </c>
      <c r="I144" s="59" t="s">
        <v>607</v>
      </c>
      <c r="J144" s="59" t="s">
        <v>580</v>
      </c>
      <c r="K144" s="65">
        <v>1.48</v>
      </c>
      <c r="L144" s="59"/>
      <c r="M144" s="59"/>
      <c r="N144" s="59"/>
      <c r="O144" s="59"/>
      <c r="P144" s="60"/>
      <c r="Q144" s="61">
        <f>Table1[[#This Row],[Unit Price]]*Table1[[#This Row],[Order Qty]]</f>
        <v>0</v>
      </c>
      <c r="R144" s="62"/>
      <c r="S144" s="62">
        <v>1</v>
      </c>
      <c r="T144" s="64">
        <v>0</v>
      </c>
      <c r="U144" s="7"/>
      <c r="V144" s="75">
        <v>135</v>
      </c>
      <c r="W144" t="str">
        <f t="shared" si="21"/>
        <v>T10086-135</v>
      </c>
      <c r="X144" s="75">
        <f>Table1[[#This Row],[Order Qty]]</f>
        <v>0</v>
      </c>
      <c r="Y144" s="76" t="str">
        <f>Table1[[#This Row],[SPU]]</f>
        <v>TPS73633DBVR</v>
      </c>
      <c r="Z144" t="str">
        <f t="shared" si="22"/>
        <v>T10086-135</v>
      </c>
    </row>
    <row r="145" spans="1:26" x14ac:dyDescent="0.2">
      <c r="A145" s="9"/>
      <c r="B145" s="55" t="s">
        <v>131</v>
      </c>
      <c r="C145" s="90" t="str">
        <f t="shared" si="20"/>
        <v>T10086-136</v>
      </c>
      <c r="D145" s="56" t="s">
        <v>277</v>
      </c>
      <c r="E145" s="57" t="s">
        <v>416</v>
      </c>
      <c r="F145" s="58">
        <v>1</v>
      </c>
      <c r="G145" s="59" t="s">
        <v>445</v>
      </c>
      <c r="H145" s="59" t="s">
        <v>561</v>
      </c>
      <c r="I145" s="59" t="s">
        <v>617</v>
      </c>
      <c r="J145" s="59" t="s">
        <v>131</v>
      </c>
      <c r="K145" s="65">
        <v>1.83</v>
      </c>
      <c r="L145" s="59"/>
      <c r="M145" s="59"/>
      <c r="N145" s="59"/>
      <c r="O145" s="59"/>
      <c r="P145" s="60"/>
      <c r="Q145" s="61">
        <f>Table1[[#This Row],[Unit Price]]*Table1[[#This Row],[Order Qty]]</f>
        <v>1.83</v>
      </c>
      <c r="R145" s="62"/>
      <c r="S145" s="62"/>
      <c r="T145" s="63">
        <f>F145-N(S145)</f>
        <v>1</v>
      </c>
      <c r="U145" s="7"/>
      <c r="V145" s="75">
        <v>136</v>
      </c>
      <c r="W145" t="str">
        <f t="shared" si="21"/>
        <v>T10086-136</v>
      </c>
      <c r="X145" s="75">
        <f>Table1[[#This Row],[Order Qty]]</f>
        <v>1</v>
      </c>
      <c r="Y145" s="76" t="str">
        <f>Table1[[#This Row],[SPU]]</f>
        <v>CKC5106-ND</v>
      </c>
      <c r="Z145" t="str">
        <f t="shared" si="22"/>
        <v>T10086-136</v>
      </c>
    </row>
    <row r="146" spans="1:26" x14ac:dyDescent="0.2">
      <c r="A146" s="9"/>
      <c r="B146" s="55" t="s">
        <v>132</v>
      </c>
      <c r="C146" s="90" t="str">
        <f t="shared" si="20"/>
        <v>T10086-137</v>
      </c>
      <c r="D146" s="56" t="s">
        <v>278</v>
      </c>
      <c r="E146" s="57" t="s">
        <v>417</v>
      </c>
      <c r="F146" s="58">
        <v>2</v>
      </c>
      <c r="G146" s="59" t="s">
        <v>445</v>
      </c>
      <c r="H146" s="59" t="s">
        <v>562</v>
      </c>
      <c r="I146" s="59" t="s">
        <v>618</v>
      </c>
      <c r="J146" s="59" t="s">
        <v>659</v>
      </c>
      <c r="K146" s="65">
        <v>1.48</v>
      </c>
      <c r="L146" s="59"/>
      <c r="M146" s="59"/>
      <c r="N146" s="59"/>
      <c r="O146" s="59"/>
      <c r="P146" s="60"/>
      <c r="Q146" s="61">
        <f>Table1[[#This Row],[Unit Price]]*Table1[[#This Row],[Order Qty]]</f>
        <v>2.96</v>
      </c>
      <c r="R146" s="62"/>
      <c r="S146" s="62"/>
      <c r="T146" s="63">
        <f>F146-N(S146)</f>
        <v>2</v>
      </c>
      <c r="U146" s="7"/>
      <c r="V146" s="75">
        <v>137</v>
      </c>
      <c r="W146" t="str">
        <f t="shared" si="21"/>
        <v>T10086-137</v>
      </c>
      <c r="X146" s="75">
        <f>Table1[[#This Row],[Order Qty]]</f>
        <v>2</v>
      </c>
      <c r="Y146" s="76" t="str">
        <f>Table1[[#This Row],[SPU]]</f>
        <v>CT2188LPST-ND</v>
      </c>
      <c r="Z146" t="str">
        <f t="shared" si="22"/>
        <v>T10086-137</v>
      </c>
    </row>
    <row r="147" spans="1:26" x14ac:dyDescent="0.2">
      <c r="A147" s="9"/>
      <c r="B147" s="55" t="s">
        <v>130</v>
      </c>
      <c r="C147" s="90" t="str">
        <f t="shared" si="20"/>
        <v>T10086-138</v>
      </c>
      <c r="D147" s="56" t="s">
        <v>276</v>
      </c>
      <c r="E147" s="57" t="s">
        <v>415</v>
      </c>
      <c r="F147" s="58">
        <v>3</v>
      </c>
      <c r="G147" s="59" t="s">
        <v>445</v>
      </c>
      <c r="H147" s="59" t="s">
        <v>560</v>
      </c>
      <c r="I147" s="59" t="s">
        <v>616</v>
      </c>
      <c r="J147" s="59" t="s">
        <v>658</v>
      </c>
      <c r="K147" s="65">
        <v>0.71</v>
      </c>
      <c r="L147" s="59"/>
      <c r="M147" s="59"/>
      <c r="N147" s="59"/>
      <c r="O147" s="59"/>
      <c r="P147" s="60"/>
      <c r="Q147" s="61">
        <f>Table1[[#This Row],[Unit Price]]*Table1[[#This Row],[Order Qty]]</f>
        <v>2.13</v>
      </c>
      <c r="R147" s="62"/>
      <c r="S147" s="62"/>
      <c r="T147" s="63">
        <f>F147-N(S147)</f>
        <v>3</v>
      </c>
      <c r="U147" s="7"/>
      <c r="V147" s="75">
        <v>138</v>
      </c>
      <c r="W147" t="str">
        <f t="shared" si="21"/>
        <v>T10086-138</v>
      </c>
      <c r="X147" s="75">
        <f>Table1[[#This Row],[Order Qty]]</f>
        <v>3</v>
      </c>
      <c r="Y147" s="76" t="str">
        <f>Table1[[#This Row],[SPU]]</f>
        <v>EG4344CT-ND</v>
      </c>
      <c r="Z147" t="str">
        <f t="shared" si="22"/>
        <v>T10086-138</v>
      </c>
    </row>
    <row r="148" spans="1:26" x14ac:dyDescent="0.2">
      <c r="A148" s="9"/>
      <c r="B148" s="55" t="s">
        <v>149</v>
      </c>
      <c r="C148" s="90" t="str">
        <f t="shared" si="20"/>
        <v>T10086-139</v>
      </c>
      <c r="D148" s="56" t="s">
        <v>295</v>
      </c>
      <c r="E148" s="57" t="s">
        <v>434</v>
      </c>
      <c r="F148" s="58">
        <v>1</v>
      </c>
      <c r="G148" s="59" t="s">
        <v>450</v>
      </c>
      <c r="H148" s="59" t="s">
        <v>578</v>
      </c>
      <c r="I148" s="59" t="s">
        <v>607</v>
      </c>
      <c r="J148" s="59" t="s">
        <v>578</v>
      </c>
      <c r="K148" s="65">
        <v>1.71</v>
      </c>
      <c r="L148" s="59"/>
      <c r="M148" s="59"/>
      <c r="N148" s="59"/>
      <c r="O148" s="59"/>
      <c r="P148" s="60"/>
      <c r="Q148" s="61">
        <f>Table1[[#This Row],[Unit Price]]*Table1[[#This Row],[Order Qty]]</f>
        <v>0</v>
      </c>
      <c r="R148" s="62"/>
      <c r="S148" s="62">
        <v>1</v>
      </c>
      <c r="T148" s="64">
        <v>0</v>
      </c>
      <c r="U148" s="7"/>
      <c r="V148" s="75">
        <v>139</v>
      </c>
      <c r="W148" t="str">
        <f t="shared" si="21"/>
        <v>T10086-139</v>
      </c>
      <c r="X148" s="75">
        <f>Table1[[#This Row],[Order Qty]]</f>
        <v>0</v>
      </c>
      <c r="Y148" s="76" t="str">
        <f>Table1[[#This Row],[SPU]]</f>
        <v>TPS63710DRRR</v>
      </c>
      <c r="Z148" t="str">
        <f t="shared" si="22"/>
        <v>T10086-139</v>
      </c>
    </row>
    <row r="149" spans="1:26" x14ac:dyDescent="0.2">
      <c r="A149" s="9"/>
      <c r="B149" s="55" t="s">
        <v>133</v>
      </c>
      <c r="C149" s="90" t="str">
        <f t="shared" si="20"/>
        <v>T10086-140</v>
      </c>
      <c r="D149" s="56" t="s">
        <v>279</v>
      </c>
      <c r="E149" s="57" t="s">
        <v>418</v>
      </c>
      <c r="F149" s="58">
        <v>2</v>
      </c>
      <c r="G149" s="59" t="s">
        <v>445</v>
      </c>
      <c r="H149" s="59" t="s">
        <v>563</v>
      </c>
      <c r="I149" s="59" t="s">
        <v>602</v>
      </c>
      <c r="J149" s="59" t="s">
        <v>133</v>
      </c>
      <c r="K149" s="65">
        <v>1.47</v>
      </c>
      <c r="L149" s="59"/>
      <c r="M149" s="59"/>
      <c r="N149" s="59"/>
      <c r="O149" s="59"/>
      <c r="P149" s="60"/>
      <c r="Q149" s="61">
        <f>Table1[[#This Row],[Unit Price]]*Table1[[#This Row],[Order Qty]]</f>
        <v>2.94</v>
      </c>
      <c r="R149" s="62"/>
      <c r="S149" s="62"/>
      <c r="T149" s="63">
        <f t="shared" ref="T149:T154" si="23">F149-N(S149)</f>
        <v>2</v>
      </c>
      <c r="U149" s="7"/>
      <c r="V149" s="75">
        <v>140</v>
      </c>
      <c r="W149" t="str">
        <f t="shared" si="21"/>
        <v>T10086-140</v>
      </c>
      <c r="X149" s="75">
        <f>Table1[[#This Row],[Order Qty]]</f>
        <v>2</v>
      </c>
      <c r="Y149" s="76" t="str">
        <f>Table1[[#This Row],[SPU]]</f>
        <v>298-10537-ND</v>
      </c>
      <c r="Z149" t="str">
        <f t="shared" si="22"/>
        <v>T10086-140</v>
      </c>
    </row>
    <row r="150" spans="1:26" ht="22.5" x14ac:dyDescent="0.2">
      <c r="A150" s="9"/>
      <c r="B150" s="55" t="s">
        <v>74</v>
      </c>
      <c r="C150" s="90" t="str">
        <f t="shared" si="20"/>
        <v>T10086-141</v>
      </c>
      <c r="D150" s="56" t="s">
        <v>209</v>
      </c>
      <c r="E150" s="57" t="s">
        <v>353</v>
      </c>
      <c r="F150" s="58">
        <v>16</v>
      </c>
      <c r="G150" s="59" t="s">
        <v>449</v>
      </c>
      <c r="H150" s="59" t="s">
        <v>496</v>
      </c>
      <c r="I150" s="59" t="s">
        <v>602</v>
      </c>
      <c r="J150" s="59" t="s">
        <v>634</v>
      </c>
      <c r="K150" s="65">
        <v>1.85</v>
      </c>
      <c r="L150" s="59"/>
      <c r="M150" s="59"/>
      <c r="N150" s="59"/>
      <c r="O150" s="59"/>
      <c r="P150" s="60"/>
      <c r="Q150" s="61">
        <f>Table1[[#This Row],[Unit Price]]*Table1[[#This Row],[Order Qty]]</f>
        <v>29.6</v>
      </c>
      <c r="R150" s="62"/>
      <c r="S150" s="62"/>
      <c r="T150" s="63">
        <f t="shared" si="23"/>
        <v>16</v>
      </c>
      <c r="U150" s="7"/>
      <c r="V150" s="75">
        <v>141</v>
      </c>
      <c r="W150" t="str">
        <f t="shared" si="21"/>
        <v>T10086-141</v>
      </c>
      <c r="X150" s="75">
        <f>Table1[[#This Row],[Order Qty]]</f>
        <v>16</v>
      </c>
      <c r="Y150" s="76" t="str">
        <f>Table1[[#This Row],[SPU]]</f>
        <v>3360644</v>
      </c>
      <c r="Z150" t="str">
        <f t="shared" si="22"/>
        <v>T10086-141</v>
      </c>
    </row>
    <row r="151" spans="1:26" x14ac:dyDescent="0.2">
      <c r="A151" s="9"/>
      <c r="B151" s="55" t="s">
        <v>136</v>
      </c>
      <c r="C151" s="90" t="str">
        <f t="shared" si="20"/>
        <v>T10086-142</v>
      </c>
      <c r="D151" s="56" t="s">
        <v>282</v>
      </c>
      <c r="E151" s="57" t="s">
        <v>421</v>
      </c>
      <c r="F151" s="58">
        <v>16</v>
      </c>
      <c r="G151" s="59" t="s">
        <v>446</v>
      </c>
      <c r="H151" s="59" t="s">
        <v>566</v>
      </c>
      <c r="I151" s="59" t="s">
        <v>615</v>
      </c>
      <c r="J151" s="59" t="s">
        <v>136</v>
      </c>
      <c r="K151" s="65">
        <v>0.1142</v>
      </c>
      <c r="L151" s="59"/>
      <c r="M151" s="59"/>
      <c r="N151" s="59"/>
      <c r="O151" s="59"/>
      <c r="P151" s="60"/>
      <c r="Q151" s="61">
        <f>Table1[[#This Row],[Unit Price]]*Table1[[#This Row],[Order Qty]]</f>
        <v>1.8271999999999999</v>
      </c>
      <c r="R151" s="62"/>
      <c r="S151" s="62"/>
      <c r="T151" s="63">
        <f t="shared" si="23"/>
        <v>16</v>
      </c>
      <c r="U151" s="7"/>
      <c r="V151" s="75">
        <v>142</v>
      </c>
      <c r="W151" t="str">
        <f t="shared" si="21"/>
        <v>T10086-142</v>
      </c>
      <c r="X151" s="75">
        <f>Table1[[#This Row],[Order Qty]]</f>
        <v>16</v>
      </c>
      <c r="Y151" s="76" t="str">
        <f>Table1[[#This Row],[SPU]]</f>
        <v>C238122</v>
      </c>
      <c r="Z151" t="str">
        <f t="shared" si="22"/>
        <v>T10086-142</v>
      </c>
    </row>
    <row r="152" spans="1:26" ht="33.75" x14ac:dyDescent="0.2">
      <c r="A152" s="9"/>
      <c r="B152" s="55" t="s">
        <v>135</v>
      </c>
      <c r="C152" s="90" t="str">
        <f t="shared" si="20"/>
        <v>T10086-143</v>
      </c>
      <c r="D152" s="56" t="s">
        <v>281</v>
      </c>
      <c r="E152" s="57" t="s">
        <v>420</v>
      </c>
      <c r="F152" s="58">
        <v>36</v>
      </c>
      <c r="G152" s="59" t="s">
        <v>449</v>
      </c>
      <c r="H152" s="59" t="s">
        <v>565</v>
      </c>
      <c r="I152" s="59" t="s">
        <v>615</v>
      </c>
      <c r="J152" s="59" t="s">
        <v>135</v>
      </c>
      <c r="K152" s="65">
        <v>0.21457999999999999</v>
      </c>
      <c r="L152" s="59"/>
      <c r="M152" s="59"/>
      <c r="N152" s="59"/>
      <c r="O152" s="59"/>
      <c r="P152" s="60"/>
      <c r="Q152" s="61">
        <f>Table1[[#This Row],[Unit Price]]*Table1[[#This Row],[Order Qty]]</f>
        <v>7.7248799999999997</v>
      </c>
      <c r="R152" s="62"/>
      <c r="S152" s="62"/>
      <c r="T152" s="63">
        <f t="shared" si="23"/>
        <v>36</v>
      </c>
      <c r="U152" s="7"/>
      <c r="V152" s="75">
        <v>143</v>
      </c>
      <c r="W152" t="str">
        <f t="shared" si="21"/>
        <v>T10086-143</v>
      </c>
      <c r="X152" s="75">
        <f>Table1[[#This Row],[Order Qty]]</f>
        <v>36</v>
      </c>
      <c r="Y152" s="76" t="str">
        <f>Table1[[#This Row],[SPU]]</f>
        <v>2250281</v>
      </c>
      <c r="Z152" t="str">
        <f t="shared" si="22"/>
        <v>T10086-143</v>
      </c>
    </row>
    <row r="153" spans="1:26" ht="101.25" x14ac:dyDescent="0.2">
      <c r="A153" s="9"/>
      <c r="B153" s="55" t="s">
        <v>134</v>
      </c>
      <c r="C153" s="90" t="str">
        <f t="shared" si="20"/>
        <v>T10086-144</v>
      </c>
      <c r="D153" s="56" t="s">
        <v>280</v>
      </c>
      <c r="E153" s="57" t="s">
        <v>419</v>
      </c>
      <c r="F153" s="58">
        <v>84</v>
      </c>
      <c r="G153" s="59" t="s">
        <v>446</v>
      </c>
      <c r="H153" s="59" t="s">
        <v>564</v>
      </c>
      <c r="I153" s="59" t="s">
        <v>615</v>
      </c>
      <c r="J153" s="59" t="s">
        <v>134</v>
      </c>
      <c r="K153" s="65">
        <v>0.1588</v>
      </c>
      <c r="L153" s="59"/>
      <c r="M153" s="59"/>
      <c r="N153" s="59"/>
      <c r="O153" s="59"/>
      <c r="P153" s="60"/>
      <c r="Q153" s="61">
        <f>Table1[[#This Row],[Unit Price]]*Table1[[#This Row],[Order Qty]]</f>
        <v>13.3392</v>
      </c>
      <c r="R153" s="62"/>
      <c r="S153" s="62"/>
      <c r="T153" s="63">
        <f t="shared" si="23"/>
        <v>84</v>
      </c>
      <c r="U153" s="7"/>
      <c r="V153" s="75">
        <v>144</v>
      </c>
      <c r="W153" t="str">
        <f t="shared" si="21"/>
        <v>T10086-144</v>
      </c>
      <c r="X153" s="75">
        <f>Table1[[#This Row],[Order Qty]]</f>
        <v>84</v>
      </c>
      <c r="Y153" s="76" t="str">
        <f>Table1[[#This Row],[SPU]]</f>
        <v>C238123</v>
      </c>
      <c r="Z153" t="str">
        <f t="shared" si="22"/>
        <v>T10086-144</v>
      </c>
    </row>
    <row r="154" spans="1:26" x14ac:dyDescent="0.2">
      <c r="A154" s="9"/>
      <c r="B154" s="55" t="s">
        <v>85</v>
      </c>
      <c r="C154" s="90" t="str">
        <f t="shared" si="20"/>
        <v>T10086-145</v>
      </c>
      <c r="D154" s="56" t="s">
        <v>222</v>
      </c>
      <c r="E154" s="57" t="s">
        <v>366</v>
      </c>
      <c r="F154" s="58">
        <v>1</v>
      </c>
      <c r="G154" s="59" t="s">
        <v>445</v>
      </c>
      <c r="H154" s="59" t="s">
        <v>508</v>
      </c>
      <c r="I154" s="59" t="s">
        <v>598</v>
      </c>
      <c r="J154" s="59" t="s">
        <v>642</v>
      </c>
      <c r="K154" s="65">
        <v>0.21</v>
      </c>
      <c r="L154" s="59"/>
      <c r="M154" s="59"/>
      <c r="N154" s="59"/>
      <c r="O154" s="59"/>
      <c r="P154" s="60"/>
      <c r="Q154" s="61">
        <f>Table1[[#This Row],[Unit Price]]*Table1[[#This Row],[Order Qty]]</f>
        <v>0.21</v>
      </c>
      <c r="R154" s="62"/>
      <c r="S154" s="62"/>
      <c r="T154" s="63">
        <f t="shared" si="23"/>
        <v>1</v>
      </c>
      <c r="U154" s="7"/>
      <c r="V154" s="75">
        <v>145</v>
      </c>
      <c r="W154" t="str">
        <f t="shared" si="21"/>
        <v>T10086-145</v>
      </c>
      <c r="X154" s="75">
        <f>Table1[[#This Row],[Order Qty]]</f>
        <v>1</v>
      </c>
      <c r="Y154" s="76" t="str">
        <f>Table1[[#This Row],[SPU]]</f>
        <v>MMBTA06-FDICT-ND</v>
      </c>
      <c r="Z154" t="str">
        <f t="shared" si="22"/>
        <v>T10086-145</v>
      </c>
    </row>
    <row r="155" spans="1:26" ht="22.5" x14ac:dyDescent="0.2">
      <c r="A155" s="9"/>
      <c r="B155" s="55" t="s">
        <v>151</v>
      </c>
      <c r="C155" s="90" t="str">
        <f t="shared" si="20"/>
        <v>T10086-146</v>
      </c>
      <c r="D155" s="56" t="s">
        <v>297</v>
      </c>
      <c r="E155" s="57" t="s">
        <v>436</v>
      </c>
      <c r="F155" s="58">
        <v>1</v>
      </c>
      <c r="G155" s="59" t="s">
        <v>450</v>
      </c>
      <c r="H155" s="59" t="s">
        <v>151</v>
      </c>
      <c r="I155" s="59" t="s">
        <v>619</v>
      </c>
      <c r="J155" s="59" t="s">
        <v>151</v>
      </c>
      <c r="K155" s="65">
        <v>4.62</v>
      </c>
      <c r="L155" s="59"/>
      <c r="M155" s="59"/>
      <c r="N155" s="59"/>
      <c r="O155" s="59"/>
      <c r="P155" s="60"/>
      <c r="Q155" s="61">
        <f>Table1[[#This Row],[Unit Price]]*Table1[[#This Row],[Order Qty]]</f>
        <v>0</v>
      </c>
      <c r="R155" s="62"/>
      <c r="S155" s="62">
        <v>1</v>
      </c>
      <c r="T155" s="64">
        <v>0</v>
      </c>
      <c r="U155" s="7"/>
      <c r="V155" s="75">
        <v>146</v>
      </c>
      <c r="W155" t="str">
        <f t="shared" si="21"/>
        <v>T10086-146</v>
      </c>
      <c r="X155" s="75">
        <f>Table1[[#This Row],[Order Qty]]</f>
        <v>0</v>
      </c>
      <c r="Y155" s="76" t="str">
        <f>Table1[[#This Row],[SPU]]</f>
        <v>LM5118MH/NOPB</v>
      </c>
      <c r="Z155" t="str">
        <f t="shared" si="22"/>
        <v>T10086-146</v>
      </c>
    </row>
    <row r="156" spans="1:26" x14ac:dyDescent="0.2">
      <c r="A156" s="9"/>
      <c r="B156" s="67" t="s">
        <v>787</v>
      </c>
      <c r="C156" s="91" t="str">
        <f t="shared" si="20"/>
        <v>T10086-147</v>
      </c>
      <c r="D156" s="68" t="s">
        <v>784</v>
      </c>
      <c r="E156" s="69" t="s">
        <v>785</v>
      </c>
      <c r="F156" s="70">
        <v>16</v>
      </c>
      <c r="G156" s="71" t="s">
        <v>445</v>
      </c>
      <c r="H156" s="71" t="s">
        <v>786</v>
      </c>
      <c r="I156" s="71" t="s">
        <v>603</v>
      </c>
      <c r="J156" s="71" t="s">
        <v>783</v>
      </c>
      <c r="K156" s="87">
        <v>7.3599999999999999E-2</v>
      </c>
      <c r="L156" s="41"/>
      <c r="M156" s="41"/>
      <c r="N156" s="41"/>
      <c r="O156" s="41"/>
      <c r="P156" s="42"/>
      <c r="Q156" s="83">
        <f>K156*F156</f>
        <v>1.1776</v>
      </c>
      <c r="R156" s="72"/>
      <c r="S156" s="72">
        <v>0</v>
      </c>
      <c r="T156" s="88">
        <v>25</v>
      </c>
      <c r="U156" s="7"/>
      <c r="V156" s="75">
        <v>147</v>
      </c>
      <c r="W156" t="str">
        <f t="shared" si="21"/>
        <v>T10086-147</v>
      </c>
      <c r="X156" s="75">
        <f>Table1[[#This Row],[Order Qty]]</f>
        <v>25</v>
      </c>
      <c r="Y156" s="76" t="str">
        <f>Table1[[#This Row],[SPU]]</f>
        <v>‎455-1000-ND‎</v>
      </c>
      <c r="Z156" t="str">
        <f t="shared" si="22"/>
        <v>T10086-147</v>
      </c>
    </row>
    <row r="157" spans="1:26" x14ac:dyDescent="0.2">
      <c r="A157" s="7"/>
      <c r="B157" s="78"/>
      <c r="C157" s="92" t="str">
        <f t="shared" si="20"/>
        <v>T10086-148</v>
      </c>
      <c r="D157" s="79"/>
      <c r="E157" s="80" t="s">
        <v>810</v>
      </c>
      <c r="F157" s="81">
        <v>64</v>
      </c>
      <c r="G157" s="40" t="s">
        <v>445</v>
      </c>
      <c r="H157" s="40" t="s">
        <v>809</v>
      </c>
      <c r="I157" s="40" t="s">
        <v>603</v>
      </c>
      <c r="J157" s="40" t="s">
        <v>808</v>
      </c>
      <c r="K157" s="82"/>
      <c r="L157" s="41"/>
      <c r="M157" s="41"/>
      <c r="N157" s="41"/>
      <c r="O157" s="41"/>
      <c r="P157" s="42"/>
      <c r="Q157" s="83">
        <f>K157*F157</f>
        <v>0</v>
      </c>
      <c r="R157" s="72"/>
      <c r="S157" s="72"/>
      <c r="T157" s="73"/>
      <c r="U157" s="7"/>
      <c r="V157" s="84">
        <v>148</v>
      </c>
      <c r="W157" s="19" t="str">
        <f t="shared" si="21"/>
        <v>T10086-148</v>
      </c>
      <c r="X157" s="84">
        <f>Table1[[#This Row],[Order Qty]]</f>
        <v>0</v>
      </c>
      <c r="Y157" s="85" t="str">
        <f>Table1[[#This Row],[SPU]]</f>
        <v>‎455-1042-1-ND‎</v>
      </c>
      <c r="Z157" s="19" t="str">
        <f t="shared" si="22"/>
        <v>T10086-148</v>
      </c>
    </row>
    <row r="158" spans="1:26" ht="17.25" customHeight="1" x14ac:dyDescent="0.2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7"/>
    </row>
    <row r="160" spans="1:26" x14ac:dyDescent="0.2">
      <c r="X160">
        <v>8</v>
      </c>
      <c r="Y160" t="s">
        <v>554</v>
      </c>
      <c r="Z160" t="s">
        <v>792</v>
      </c>
    </row>
    <row r="161" spans="6:26" x14ac:dyDescent="0.2">
      <c r="X161">
        <v>1</v>
      </c>
      <c r="Y161" t="s">
        <v>558</v>
      </c>
      <c r="Z161" t="s">
        <v>793</v>
      </c>
    </row>
    <row r="162" spans="6:26" x14ac:dyDescent="0.2">
      <c r="X162">
        <v>16</v>
      </c>
      <c r="Y162" t="s">
        <v>457</v>
      </c>
      <c r="Z162" t="s">
        <v>794</v>
      </c>
    </row>
    <row r="163" spans="6:26" x14ac:dyDescent="0.2">
      <c r="X163">
        <v>24</v>
      </c>
      <c r="Y163" t="s">
        <v>39</v>
      </c>
      <c r="Z163" t="s">
        <v>795</v>
      </c>
    </row>
    <row r="164" spans="6:26" x14ac:dyDescent="0.2">
      <c r="X164">
        <v>8</v>
      </c>
      <c r="Y164" t="s">
        <v>489</v>
      </c>
      <c r="Z164" t="s">
        <v>796</v>
      </c>
    </row>
    <row r="165" spans="6:26" x14ac:dyDescent="0.2">
      <c r="X165">
        <v>2</v>
      </c>
      <c r="Y165" t="s">
        <v>86</v>
      </c>
      <c r="Z165" t="s">
        <v>797</v>
      </c>
    </row>
    <row r="166" spans="6:26" x14ac:dyDescent="0.2">
      <c r="X166">
        <v>1</v>
      </c>
      <c r="Y166" t="s">
        <v>552</v>
      </c>
      <c r="Z166" t="s">
        <v>798</v>
      </c>
    </row>
    <row r="167" spans="6:26" x14ac:dyDescent="0.2">
      <c r="X167">
        <v>8</v>
      </c>
      <c r="Y167" t="s">
        <v>555</v>
      </c>
      <c r="Z167" t="s">
        <v>696</v>
      </c>
    </row>
    <row r="168" spans="6:26" x14ac:dyDescent="0.2">
      <c r="X168">
        <v>1</v>
      </c>
      <c r="Y168" t="s">
        <v>499</v>
      </c>
      <c r="Z168" t="s">
        <v>697</v>
      </c>
    </row>
    <row r="169" spans="6:26" x14ac:dyDescent="0.2">
      <c r="X169">
        <v>22</v>
      </c>
      <c r="Y169" t="s">
        <v>673</v>
      </c>
      <c r="Z169" t="s">
        <v>698</v>
      </c>
    </row>
    <row r="170" spans="6:26" x14ac:dyDescent="0.2">
      <c r="X170">
        <v>8</v>
      </c>
      <c r="Y170" t="s">
        <v>674</v>
      </c>
      <c r="Z170" t="s">
        <v>699</v>
      </c>
    </row>
    <row r="171" spans="6:26" x14ac:dyDescent="0.2">
      <c r="X171">
        <v>1</v>
      </c>
      <c r="Y171" t="s">
        <v>473</v>
      </c>
      <c r="Z171" t="s">
        <v>700</v>
      </c>
    </row>
    <row r="172" spans="6:26" x14ac:dyDescent="0.2">
      <c r="X172">
        <v>10</v>
      </c>
      <c r="Y172" t="s">
        <v>478</v>
      </c>
      <c r="Z172" t="s">
        <v>701</v>
      </c>
    </row>
    <row r="173" spans="6:26" x14ac:dyDescent="0.2">
      <c r="X173">
        <v>2</v>
      </c>
      <c r="Y173" t="s">
        <v>466</v>
      </c>
      <c r="Z173" t="s">
        <v>702</v>
      </c>
    </row>
    <row r="174" spans="6:26" x14ac:dyDescent="0.2">
      <c r="X174">
        <v>1</v>
      </c>
      <c r="Y174" t="s">
        <v>477</v>
      </c>
      <c r="Z174" t="s">
        <v>703</v>
      </c>
    </row>
    <row r="175" spans="6:26" x14ac:dyDescent="0.2">
      <c r="F175">
        <v>1</v>
      </c>
      <c r="G175" t="s">
        <v>469</v>
      </c>
      <c r="H175" t="s">
        <v>594</v>
      </c>
      <c r="I175" t="s">
        <v>45</v>
      </c>
      <c r="J175" t="s">
        <v>811</v>
      </c>
      <c r="X175">
        <v>2</v>
      </c>
      <c r="Y175" t="s">
        <v>472</v>
      </c>
      <c r="Z175" t="s">
        <v>704</v>
      </c>
    </row>
    <row r="176" spans="6:26" x14ac:dyDescent="0.2">
      <c r="F176">
        <v>8</v>
      </c>
      <c r="G176" t="s">
        <v>495</v>
      </c>
      <c r="H176" t="s">
        <v>601</v>
      </c>
      <c r="I176" t="s">
        <v>633</v>
      </c>
      <c r="J176" t="s">
        <v>812</v>
      </c>
      <c r="X176">
        <v>2</v>
      </c>
      <c r="Y176" t="s">
        <v>471</v>
      </c>
      <c r="Z176" t="s">
        <v>705</v>
      </c>
    </row>
    <row r="177" spans="6:26" x14ac:dyDescent="0.2">
      <c r="F177">
        <v>1</v>
      </c>
      <c r="G177" t="s">
        <v>502</v>
      </c>
      <c r="H177" t="s">
        <v>606</v>
      </c>
      <c r="I177" t="s">
        <v>638</v>
      </c>
      <c r="J177" t="s">
        <v>813</v>
      </c>
      <c r="X177">
        <v>17</v>
      </c>
      <c r="Y177" t="s">
        <v>452</v>
      </c>
      <c r="Z177" t="s">
        <v>706</v>
      </c>
    </row>
    <row r="178" spans="6:26" x14ac:dyDescent="0.2">
      <c r="F178">
        <v>1</v>
      </c>
      <c r="G178" t="s">
        <v>505</v>
      </c>
      <c r="H178" t="s">
        <v>606</v>
      </c>
      <c r="I178" t="s">
        <v>641</v>
      </c>
      <c r="J178" t="s">
        <v>814</v>
      </c>
      <c r="X178">
        <v>1</v>
      </c>
      <c r="Y178" t="s">
        <v>486</v>
      </c>
      <c r="Z178" t="s">
        <v>707</v>
      </c>
    </row>
    <row r="179" spans="6:26" x14ac:dyDescent="0.2">
      <c r="F179">
        <v>16</v>
      </c>
      <c r="G179" t="s">
        <v>496</v>
      </c>
      <c r="H179" t="s">
        <v>602</v>
      </c>
      <c r="I179" t="s">
        <v>634</v>
      </c>
      <c r="J179" t="s">
        <v>815</v>
      </c>
      <c r="X179">
        <v>1</v>
      </c>
      <c r="Y179" t="s">
        <v>484</v>
      </c>
      <c r="Z179" t="s">
        <v>708</v>
      </c>
    </row>
    <row r="180" spans="6:26" x14ac:dyDescent="0.2">
      <c r="X180">
        <v>50</v>
      </c>
      <c r="Y180" t="s">
        <v>456</v>
      </c>
      <c r="Z180" t="s">
        <v>709</v>
      </c>
    </row>
    <row r="181" spans="6:26" x14ac:dyDescent="0.2">
      <c r="X181">
        <v>1</v>
      </c>
      <c r="Y181" t="s">
        <v>470</v>
      </c>
      <c r="Z181" t="s">
        <v>710</v>
      </c>
    </row>
    <row r="182" spans="6:26" x14ac:dyDescent="0.2">
      <c r="X182">
        <v>3</v>
      </c>
      <c r="Y182" t="s">
        <v>468</v>
      </c>
      <c r="Z182" t="s">
        <v>711</v>
      </c>
    </row>
    <row r="183" spans="6:26" x14ac:dyDescent="0.2">
      <c r="X183">
        <v>2</v>
      </c>
      <c r="Y183" t="s">
        <v>480</v>
      </c>
      <c r="Z183" t="s">
        <v>712</v>
      </c>
    </row>
    <row r="184" spans="6:26" x14ac:dyDescent="0.2">
      <c r="X184">
        <v>2</v>
      </c>
      <c r="Y184" t="s">
        <v>467</v>
      </c>
      <c r="Z184" t="s">
        <v>713</v>
      </c>
    </row>
    <row r="185" spans="6:26" x14ac:dyDescent="0.2">
      <c r="X185">
        <v>8</v>
      </c>
      <c r="Y185" t="s">
        <v>488</v>
      </c>
      <c r="Z185" t="s">
        <v>714</v>
      </c>
    </row>
    <row r="186" spans="6:26" x14ac:dyDescent="0.2">
      <c r="X186">
        <v>24</v>
      </c>
      <c r="Y186" t="s">
        <v>465</v>
      </c>
      <c r="Z186" t="s">
        <v>715</v>
      </c>
    </row>
    <row r="187" spans="6:26" x14ac:dyDescent="0.2">
      <c r="X187">
        <v>1</v>
      </c>
      <c r="Y187" t="s">
        <v>479</v>
      </c>
      <c r="Z187" t="s">
        <v>716</v>
      </c>
    </row>
    <row r="188" spans="6:26" x14ac:dyDescent="0.2">
      <c r="X188">
        <v>24</v>
      </c>
      <c r="Y188" t="s">
        <v>459</v>
      </c>
      <c r="Z188" t="s">
        <v>717</v>
      </c>
    </row>
    <row r="189" spans="6:26" x14ac:dyDescent="0.2">
      <c r="X189">
        <v>16</v>
      </c>
      <c r="Y189" t="s">
        <v>460</v>
      </c>
      <c r="Z189" t="s">
        <v>718</v>
      </c>
    </row>
    <row r="190" spans="6:26" x14ac:dyDescent="0.2">
      <c r="X190">
        <v>32</v>
      </c>
      <c r="Y190" t="s">
        <v>462</v>
      </c>
      <c r="Z190" t="s">
        <v>719</v>
      </c>
    </row>
    <row r="191" spans="6:26" x14ac:dyDescent="0.2">
      <c r="X191">
        <v>32</v>
      </c>
      <c r="Y191" t="s">
        <v>461</v>
      </c>
      <c r="Z191" t="s">
        <v>720</v>
      </c>
    </row>
    <row r="192" spans="6:26" x14ac:dyDescent="0.2">
      <c r="X192">
        <v>1</v>
      </c>
      <c r="Y192" t="s">
        <v>475</v>
      </c>
      <c r="Z192" t="s">
        <v>721</v>
      </c>
    </row>
    <row r="193" spans="24:26" x14ac:dyDescent="0.2">
      <c r="X193">
        <v>1</v>
      </c>
      <c r="Y193" t="s">
        <v>482</v>
      </c>
      <c r="Z193" t="s">
        <v>722</v>
      </c>
    </row>
    <row r="194" spans="24:26" x14ac:dyDescent="0.2">
      <c r="X194">
        <v>1</v>
      </c>
      <c r="Y194" t="s">
        <v>474</v>
      </c>
      <c r="Z194" t="s">
        <v>723</v>
      </c>
    </row>
    <row r="195" spans="24:26" x14ac:dyDescent="0.2">
      <c r="X195">
        <v>3</v>
      </c>
      <c r="Y195" t="s">
        <v>485</v>
      </c>
      <c r="Z195" t="s">
        <v>724</v>
      </c>
    </row>
    <row r="196" spans="24:26" x14ac:dyDescent="0.2">
      <c r="X196">
        <v>3</v>
      </c>
      <c r="Y196" t="s">
        <v>481</v>
      </c>
      <c r="Z196" t="s">
        <v>725</v>
      </c>
    </row>
    <row r="197" spans="24:26" x14ac:dyDescent="0.2">
      <c r="X197">
        <v>1</v>
      </c>
      <c r="Y197" t="s">
        <v>476</v>
      </c>
      <c r="Z197" t="s">
        <v>726</v>
      </c>
    </row>
    <row r="198" spans="24:26" x14ac:dyDescent="0.2">
      <c r="X198">
        <v>2</v>
      </c>
      <c r="Y198" t="s">
        <v>483</v>
      </c>
      <c r="Z198" t="s">
        <v>727</v>
      </c>
    </row>
    <row r="199" spans="24:26" x14ac:dyDescent="0.2">
      <c r="X199">
        <v>1</v>
      </c>
      <c r="Y199" t="s">
        <v>493</v>
      </c>
      <c r="Z199" t="s">
        <v>728</v>
      </c>
    </row>
    <row r="200" spans="24:26" x14ac:dyDescent="0.2">
      <c r="X200">
        <v>1</v>
      </c>
      <c r="Y200" t="s">
        <v>491</v>
      </c>
      <c r="Z200" t="s">
        <v>729</v>
      </c>
    </row>
    <row r="201" spans="24:26" x14ac:dyDescent="0.2">
      <c r="X201">
        <v>2</v>
      </c>
      <c r="Y201" t="s">
        <v>490</v>
      </c>
      <c r="Z201" t="s">
        <v>730</v>
      </c>
    </row>
    <row r="202" spans="24:26" x14ac:dyDescent="0.2">
      <c r="X202">
        <v>8</v>
      </c>
      <c r="Y202" t="s">
        <v>675</v>
      </c>
      <c r="Z202" t="s">
        <v>731</v>
      </c>
    </row>
    <row r="203" spans="24:26" x14ac:dyDescent="0.2">
      <c r="X203">
        <v>1</v>
      </c>
      <c r="Y203" t="s">
        <v>503</v>
      </c>
      <c r="Z203" t="s">
        <v>732</v>
      </c>
    </row>
    <row r="204" spans="24:26" x14ac:dyDescent="0.2">
      <c r="X204">
        <v>16</v>
      </c>
      <c r="Y204" t="s">
        <v>497</v>
      </c>
      <c r="Z204" t="s">
        <v>733</v>
      </c>
    </row>
    <row r="205" spans="24:26" x14ac:dyDescent="0.2">
      <c r="X205">
        <v>1</v>
      </c>
      <c r="Y205" t="s">
        <v>672</v>
      </c>
      <c r="Z205" t="s">
        <v>734</v>
      </c>
    </row>
    <row r="206" spans="24:26" x14ac:dyDescent="0.2">
      <c r="X206">
        <v>8</v>
      </c>
      <c r="Y206" t="s">
        <v>500</v>
      </c>
      <c r="Z206" t="s">
        <v>735</v>
      </c>
    </row>
    <row r="207" spans="24:26" x14ac:dyDescent="0.2">
      <c r="X207">
        <v>8</v>
      </c>
      <c r="Y207" t="s">
        <v>501</v>
      </c>
      <c r="Z207" t="s">
        <v>736</v>
      </c>
    </row>
    <row r="208" spans="24:26" x14ac:dyDescent="0.2">
      <c r="X208">
        <v>1</v>
      </c>
      <c r="Y208" t="s">
        <v>504</v>
      </c>
      <c r="Z208" t="s">
        <v>737</v>
      </c>
    </row>
    <row r="209" spans="24:26" x14ac:dyDescent="0.2">
      <c r="X209">
        <v>14</v>
      </c>
      <c r="Y209" t="s">
        <v>494</v>
      </c>
      <c r="Z209" t="s">
        <v>738</v>
      </c>
    </row>
    <row r="210" spans="24:26" x14ac:dyDescent="0.2">
      <c r="X210">
        <v>8</v>
      </c>
      <c r="Y210" t="s">
        <v>556</v>
      </c>
      <c r="Z210" t="s">
        <v>739</v>
      </c>
    </row>
    <row r="211" spans="24:26" x14ac:dyDescent="0.2">
      <c r="X211">
        <v>266</v>
      </c>
      <c r="Y211" t="s">
        <v>513</v>
      </c>
      <c r="Z211" t="s">
        <v>740</v>
      </c>
    </row>
    <row r="212" spans="24:26" x14ac:dyDescent="0.2">
      <c r="X212">
        <v>24</v>
      </c>
      <c r="Y212" t="s">
        <v>510</v>
      </c>
      <c r="Z212" t="s">
        <v>741</v>
      </c>
    </row>
    <row r="213" spans="24:26" x14ac:dyDescent="0.2">
      <c r="X213">
        <v>4</v>
      </c>
      <c r="Y213" t="s">
        <v>541</v>
      </c>
      <c r="Z213" t="s">
        <v>742</v>
      </c>
    </row>
    <row r="214" spans="24:26" x14ac:dyDescent="0.2">
      <c r="X214">
        <v>2</v>
      </c>
      <c r="Y214" t="s">
        <v>512</v>
      </c>
      <c r="Z214" t="s">
        <v>743</v>
      </c>
    </row>
    <row r="215" spans="24:26" x14ac:dyDescent="0.2">
      <c r="X215">
        <v>20</v>
      </c>
      <c r="Y215" t="s">
        <v>520</v>
      </c>
      <c r="Z215" t="s">
        <v>744</v>
      </c>
    </row>
    <row r="216" spans="24:26" x14ac:dyDescent="0.2">
      <c r="X216">
        <v>24</v>
      </c>
      <c r="Y216" t="s">
        <v>518</v>
      </c>
      <c r="Z216" t="s">
        <v>745</v>
      </c>
    </row>
    <row r="217" spans="24:26" x14ac:dyDescent="0.2">
      <c r="X217">
        <v>22</v>
      </c>
      <c r="Y217" t="s">
        <v>557</v>
      </c>
      <c r="Z217" t="s">
        <v>746</v>
      </c>
    </row>
    <row r="218" spans="24:26" x14ac:dyDescent="0.2">
      <c r="X218">
        <v>100</v>
      </c>
      <c r="Y218" t="s">
        <v>509</v>
      </c>
      <c r="Z218" t="s">
        <v>747</v>
      </c>
    </row>
    <row r="219" spans="24:26" x14ac:dyDescent="0.2">
      <c r="X219">
        <v>8</v>
      </c>
      <c r="Y219" t="s">
        <v>514</v>
      </c>
      <c r="Z219" t="s">
        <v>748</v>
      </c>
    </row>
    <row r="220" spans="24:26" x14ac:dyDescent="0.2">
      <c r="X220">
        <v>2</v>
      </c>
      <c r="Y220" t="s">
        <v>544</v>
      </c>
      <c r="Z220" t="s">
        <v>749</v>
      </c>
    </row>
    <row r="221" spans="24:26" x14ac:dyDescent="0.2">
      <c r="X221">
        <v>24</v>
      </c>
      <c r="Y221" t="s">
        <v>525</v>
      </c>
      <c r="Z221" t="s">
        <v>750</v>
      </c>
    </row>
    <row r="222" spans="24:26" x14ac:dyDescent="0.2">
      <c r="X222">
        <v>2</v>
      </c>
      <c r="Y222" t="s">
        <v>686</v>
      </c>
      <c r="Z222" t="s">
        <v>751</v>
      </c>
    </row>
    <row r="223" spans="24:26" x14ac:dyDescent="0.2">
      <c r="X223">
        <v>1</v>
      </c>
      <c r="Y223" t="s">
        <v>543</v>
      </c>
      <c r="Z223" t="s">
        <v>752</v>
      </c>
    </row>
    <row r="224" spans="24:26" x14ac:dyDescent="0.2">
      <c r="X224">
        <v>1</v>
      </c>
      <c r="Y224" t="s">
        <v>548</v>
      </c>
      <c r="Z224" t="s">
        <v>753</v>
      </c>
    </row>
    <row r="225" spans="24:26" x14ac:dyDescent="0.2">
      <c r="X225">
        <v>2</v>
      </c>
      <c r="Y225" t="s">
        <v>531</v>
      </c>
      <c r="Z225" t="s">
        <v>754</v>
      </c>
    </row>
    <row r="226" spans="24:26" x14ac:dyDescent="0.2">
      <c r="X226">
        <v>1</v>
      </c>
      <c r="Y226" t="s">
        <v>532</v>
      </c>
      <c r="Z226" t="s">
        <v>755</v>
      </c>
    </row>
    <row r="227" spans="24:26" x14ac:dyDescent="0.2">
      <c r="X227">
        <v>24</v>
      </c>
      <c r="Y227" t="s">
        <v>515</v>
      </c>
      <c r="Z227" t="s">
        <v>756</v>
      </c>
    </row>
    <row r="228" spans="24:26" x14ac:dyDescent="0.2">
      <c r="X228">
        <v>8</v>
      </c>
      <c r="Y228" t="s">
        <v>521</v>
      </c>
      <c r="Z228" t="s">
        <v>757</v>
      </c>
    </row>
    <row r="229" spans="24:26" x14ac:dyDescent="0.2">
      <c r="X229">
        <v>2</v>
      </c>
      <c r="Y229" t="s">
        <v>526</v>
      </c>
      <c r="Z229" t="s">
        <v>758</v>
      </c>
    </row>
    <row r="230" spans="24:26" x14ac:dyDescent="0.2">
      <c r="X230">
        <v>24</v>
      </c>
      <c r="Y230" t="s">
        <v>522</v>
      </c>
      <c r="Z230" t="s">
        <v>759</v>
      </c>
    </row>
    <row r="231" spans="24:26" x14ac:dyDescent="0.2">
      <c r="X231">
        <v>1</v>
      </c>
      <c r="Y231" t="s">
        <v>547</v>
      </c>
      <c r="Z231" t="s">
        <v>760</v>
      </c>
    </row>
    <row r="232" spans="24:26" x14ac:dyDescent="0.2">
      <c r="X232">
        <v>1</v>
      </c>
      <c r="Y232" t="s">
        <v>534</v>
      </c>
      <c r="Z232" t="s">
        <v>761</v>
      </c>
    </row>
    <row r="233" spans="24:26" x14ac:dyDescent="0.2">
      <c r="X233">
        <v>1</v>
      </c>
      <c r="Y233" t="s">
        <v>545</v>
      </c>
      <c r="Z233" t="s">
        <v>762</v>
      </c>
    </row>
    <row r="234" spans="24:26" x14ac:dyDescent="0.2">
      <c r="X234">
        <v>1</v>
      </c>
      <c r="Y234" t="s">
        <v>550</v>
      </c>
      <c r="Z234" t="s">
        <v>763</v>
      </c>
    </row>
    <row r="235" spans="24:26" x14ac:dyDescent="0.2">
      <c r="X235">
        <v>2</v>
      </c>
      <c r="Y235" t="s">
        <v>540</v>
      </c>
      <c r="Z235" t="s">
        <v>764</v>
      </c>
    </row>
    <row r="236" spans="24:26" x14ac:dyDescent="0.2">
      <c r="X236">
        <v>2</v>
      </c>
      <c r="Y236" t="s">
        <v>538</v>
      </c>
      <c r="Z236" t="s">
        <v>765</v>
      </c>
    </row>
    <row r="237" spans="24:26" x14ac:dyDescent="0.2">
      <c r="X237">
        <v>15</v>
      </c>
      <c r="Y237" t="s">
        <v>528</v>
      </c>
      <c r="Z237" t="s">
        <v>766</v>
      </c>
    </row>
    <row r="238" spans="24:26" x14ac:dyDescent="0.2">
      <c r="X238">
        <v>33</v>
      </c>
      <c r="Y238" t="s">
        <v>517</v>
      </c>
      <c r="Z238" t="s">
        <v>767</v>
      </c>
    </row>
    <row r="239" spans="24:26" x14ac:dyDescent="0.2">
      <c r="X239">
        <v>1</v>
      </c>
      <c r="Y239" t="s">
        <v>542</v>
      </c>
      <c r="Z239" t="s">
        <v>768</v>
      </c>
    </row>
    <row r="240" spans="24:26" x14ac:dyDescent="0.2">
      <c r="X240">
        <v>2</v>
      </c>
      <c r="Y240" t="s">
        <v>539</v>
      </c>
      <c r="Z240" t="s">
        <v>769</v>
      </c>
    </row>
    <row r="241" spans="24:26" x14ac:dyDescent="0.2">
      <c r="X241">
        <v>32</v>
      </c>
      <c r="Y241" t="s">
        <v>523</v>
      </c>
      <c r="Z241" t="s">
        <v>770</v>
      </c>
    </row>
    <row r="242" spans="24:26" x14ac:dyDescent="0.2">
      <c r="X242">
        <v>25</v>
      </c>
      <c r="Y242" t="s">
        <v>519</v>
      </c>
      <c r="Z242" t="s">
        <v>771</v>
      </c>
    </row>
    <row r="243" spans="24:26" x14ac:dyDescent="0.2">
      <c r="X243">
        <v>1</v>
      </c>
      <c r="Y243" t="s">
        <v>535</v>
      </c>
      <c r="Z243" t="s">
        <v>772</v>
      </c>
    </row>
    <row r="244" spans="24:26" x14ac:dyDescent="0.2">
      <c r="X244">
        <v>1</v>
      </c>
      <c r="Y244" t="s">
        <v>536</v>
      </c>
      <c r="Z244" t="s">
        <v>773</v>
      </c>
    </row>
    <row r="245" spans="24:26" x14ac:dyDescent="0.2">
      <c r="X245">
        <v>1</v>
      </c>
      <c r="Y245" t="s">
        <v>551</v>
      </c>
      <c r="Z245" t="s">
        <v>774</v>
      </c>
    </row>
    <row r="246" spans="24:26" x14ac:dyDescent="0.2">
      <c r="X246">
        <v>24</v>
      </c>
      <c r="Y246" t="s">
        <v>524</v>
      </c>
      <c r="Z246" t="s">
        <v>775</v>
      </c>
    </row>
    <row r="247" spans="24:26" x14ac:dyDescent="0.2">
      <c r="X247">
        <v>2</v>
      </c>
      <c r="Y247" t="s">
        <v>559</v>
      </c>
      <c r="Z247" t="s">
        <v>776</v>
      </c>
    </row>
    <row r="248" spans="24:26" x14ac:dyDescent="0.2">
      <c r="X248">
        <v>1</v>
      </c>
      <c r="Y248" t="s">
        <v>561</v>
      </c>
      <c r="Z248" t="s">
        <v>777</v>
      </c>
    </row>
    <row r="249" spans="24:26" x14ac:dyDescent="0.2">
      <c r="X249">
        <v>2</v>
      </c>
      <c r="Y249" t="s">
        <v>562</v>
      </c>
      <c r="Z249" t="s">
        <v>778</v>
      </c>
    </row>
    <row r="250" spans="24:26" x14ac:dyDescent="0.2">
      <c r="X250">
        <v>3</v>
      </c>
      <c r="Y250" t="s">
        <v>560</v>
      </c>
      <c r="Z250" t="s">
        <v>779</v>
      </c>
    </row>
    <row r="251" spans="24:26" x14ac:dyDescent="0.2">
      <c r="X251">
        <v>2</v>
      </c>
      <c r="Y251" t="s">
        <v>563</v>
      </c>
      <c r="Z251" t="s">
        <v>780</v>
      </c>
    </row>
    <row r="252" spans="24:26" x14ac:dyDescent="0.2">
      <c r="X252">
        <v>1</v>
      </c>
      <c r="Y252" t="s">
        <v>508</v>
      </c>
      <c r="Z252" t="s">
        <v>781</v>
      </c>
    </row>
  </sheetData>
  <mergeCells count="2">
    <mergeCell ref="G8:K8"/>
    <mergeCell ref="L8:P8"/>
  </mergeCells>
  <phoneticPr fontId="0" type="noConversion"/>
  <conditionalFormatting sqref="B9:L9">
    <cfRule type="cellIs" dxfId="334" priority="318" stopIfTrue="1" operator="equal">
      <formula>"NO"</formula>
    </cfRule>
  </conditionalFormatting>
  <conditionalFormatting sqref="M9:P9">
    <cfRule type="cellIs" dxfId="333" priority="317" stopIfTrue="1" operator="equal">
      <formula>"NO"</formula>
    </cfRule>
  </conditionalFormatting>
  <conditionalFormatting sqref="L10:L11">
    <cfRule type="containsText" dxfId="332" priority="309" operator="containsText" text="Mouser">
      <formula>NOT(ISERROR(SEARCH("Mouser",L10)))</formula>
    </cfRule>
  </conditionalFormatting>
  <conditionalFormatting sqref="O10:O11">
    <cfRule type="cellIs" dxfId="331" priority="312" operator="notEqual">
      <formula>$J10</formula>
    </cfRule>
  </conditionalFormatting>
  <conditionalFormatting sqref="N10:N11">
    <cfRule type="cellIs" dxfId="330" priority="311" operator="notEqual">
      <formula>$I10</formula>
    </cfRule>
  </conditionalFormatting>
  <conditionalFormatting sqref="G10:G11">
    <cfRule type="containsText" dxfId="329" priority="310" operator="containsText" text="Mouser">
      <formula>NOT(ISERROR(SEARCH("Mouser",G10)))</formula>
    </cfRule>
  </conditionalFormatting>
  <conditionalFormatting sqref="L12:L13">
    <cfRule type="containsText" dxfId="328" priority="300" operator="containsText" text="Mouser">
      <formula>NOT(ISERROR(SEARCH("Mouser",L12)))</formula>
    </cfRule>
  </conditionalFormatting>
  <conditionalFormatting sqref="O12:O13">
    <cfRule type="cellIs" dxfId="327" priority="303" operator="notEqual">
      <formula>$J12</formula>
    </cfRule>
  </conditionalFormatting>
  <conditionalFormatting sqref="N12:N13">
    <cfRule type="cellIs" dxfId="326" priority="302" operator="notEqual">
      <formula>$I12</formula>
    </cfRule>
  </conditionalFormatting>
  <conditionalFormatting sqref="G12:G13">
    <cfRule type="containsText" dxfId="325" priority="301" operator="containsText" text="Mouser">
      <formula>NOT(ISERROR(SEARCH("Mouser",G12)))</formula>
    </cfRule>
  </conditionalFormatting>
  <conditionalFormatting sqref="L14:L15">
    <cfRule type="containsText" dxfId="324" priority="296" operator="containsText" text="Mouser">
      <formula>NOT(ISERROR(SEARCH("Mouser",L14)))</formula>
    </cfRule>
  </conditionalFormatting>
  <conditionalFormatting sqref="O14:O15">
    <cfRule type="cellIs" dxfId="323" priority="299" operator="notEqual">
      <formula>$J14</formula>
    </cfRule>
  </conditionalFormatting>
  <conditionalFormatting sqref="N14:N15">
    <cfRule type="cellIs" dxfId="322" priority="298" operator="notEqual">
      <formula>$I14</formula>
    </cfRule>
  </conditionalFormatting>
  <conditionalFormatting sqref="G14:G15">
    <cfRule type="containsText" dxfId="321" priority="297" operator="containsText" text="Mouser">
      <formula>NOT(ISERROR(SEARCH("Mouser",G14)))</formula>
    </cfRule>
  </conditionalFormatting>
  <conditionalFormatting sqref="L16:L17">
    <cfRule type="containsText" dxfId="320" priority="292" operator="containsText" text="Mouser">
      <formula>NOT(ISERROR(SEARCH("Mouser",L16)))</formula>
    </cfRule>
  </conditionalFormatting>
  <conditionalFormatting sqref="O16:O17">
    <cfRule type="cellIs" dxfId="319" priority="295" operator="notEqual">
      <formula>$J16</formula>
    </cfRule>
  </conditionalFormatting>
  <conditionalFormatting sqref="N16:N17">
    <cfRule type="cellIs" dxfId="318" priority="294" operator="notEqual">
      <formula>$I16</formula>
    </cfRule>
  </conditionalFormatting>
  <conditionalFormatting sqref="G16">
    <cfRule type="containsText" dxfId="317" priority="293" operator="containsText" text="Mouser">
      <formula>NOT(ISERROR(SEARCH("Mouser",G16)))</formula>
    </cfRule>
  </conditionalFormatting>
  <conditionalFormatting sqref="L18:L19">
    <cfRule type="containsText" dxfId="316" priority="288" operator="containsText" text="Mouser">
      <formula>NOT(ISERROR(SEARCH("Mouser",L18)))</formula>
    </cfRule>
  </conditionalFormatting>
  <conditionalFormatting sqref="O18:O19">
    <cfRule type="cellIs" dxfId="315" priority="291" operator="notEqual">
      <formula>$J18</formula>
    </cfRule>
  </conditionalFormatting>
  <conditionalFormatting sqref="N18:N19">
    <cfRule type="cellIs" dxfId="314" priority="290" operator="notEqual">
      <formula>$I18</formula>
    </cfRule>
  </conditionalFormatting>
  <conditionalFormatting sqref="G19">
    <cfRule type="containsText" dxfId="313" priority="289" operator="containsText" text="Mouser">
      <formula>NOT(ISERROR(SEARCH("Mouser",G19)))</formula>
    </cfRule>
  </conditionalFormatting>
  <conditionalFormatting sqref="L20:L21">
    <cfRule type="containsText" dxfId="312" priority="284" operator="containsText" text="Mouser">
      <formula>NOT(ISERROR(SEARCH("Mouser",L20)))</formula>
    </cfRule>
  </conditionalFormatting>
  <conditionalFormatting sqref="O20:O21">
    <cfRule type="cellIs" dxfId="311" priority="287" operator="notEqual">
      <formula>$J20</formula>
    </cfRule>
  </conditionalFormatting>
  <conditionalFormatting sqref="N20:N21">
    <cfRule type="cellIs" dxfId="310" priority="286" operator="notEqual">
      <formula>$I20</formula>
    </cfRule>
  </conditionalFormatting>
  <conditionalFormatting sqref="G20:G21">
    <cfRule type="containsText" dxfId="309" priority="285" operator="containsText" text="Mouser">
      <formula>NOT(ISERROR(SEARCH("Mouser",G20)))</formula>
    </cfRule>
  </conditionalFormatting>
  <conditionalFormatting sqref="L22:L23">
    <cfRule type="containsText" dxfId="308" priority="280" operator="containsText" text="Mouser">
      <formula>NOT(ISERROR(SEARCH("Mouser",L22)))</formula>
    </cfRule>
  </conditionalFormatting>
  <conditionalFormatting sqref="O22:O23">
    <cfRule type="cellIs" dxfId="307" priority="283" operator="notEqual">
      <formula>$J22</formula>
    </cfRule>
  </conditionalFormatting>
  <conditionalFormatting sqref="N22:N23">
    <cfRule type="cellIs" dxfId="306" priority="282" operator="notEqual">
      <formula>$I22</formula>
    </cfRule>
  </conditionalFormatting>
  <conditionalFormatting sqref="G22:G23">
    <cfRule type="containsText" dxfId="305" priority="281" operator="containsText" text="Mouser">
      <formula>NOT(ISERROR(SEARCH("Mouser",G22)))</formula>
    </cfRule>
  </conditionalFormatting>
  <conditionalFormatting sqref="L24:L25">
    <cfRule type="containsText" dxfId="304" priority="276" operator="containsText" text="Mouser">
      <formula>NOT(ISERROR(SEARCH("Mouser",L24)))</formula>
    </cfRule>
  </conditionalFormatting>
  <conditionalFormatting sqref="O24:O25">
    <cfRule type="cellIs" dxfId="303" priority="279" operator="notEqual">
      <formula>$J24</formula>
    </cfRule>
  </conditionalFormatting>
  <conditionalFormatting sqref="N24:N25">
    <cfRule type="cellIs" dxfId="302" priority="278" operator="notEqual">
      <formula>$I24</formula>
    </cfRule>
  </conditionalFormatting>
  <conditionalFormatting sqref="G24:G25">
    <cfRule type="containsText" dxfId="301" priority="277" operator="containsText" text="Mouser">
      <formula>NOT(ISERROR(SEARCH("Mouser",G24)))</formula>
    </cfRule>
  </conditionalFormatting>
  <conditionalFormatting sqref="L26:L27">
    <cfRule type="containsText" dxfId="300" priority="272" operator="containsText" text="Mouser">
      <formula>NOT(ISERROR(SEARCH("Mouser",L26)))</formula>
    </cfRule>
  </conditionalFormatting>
  <conditionalFormatting sqref="O26:O27">
    <cfRule type="cellIs" dxfId="299" priority="275" operator="notEqual">
      <formula>$J26</formula>
    </cfRule>
  </conditionalFormatting>
  <conditionalFormatting sqref="N26:N27">
    <cfRule type="cellIs" dxfId="298" priority="274" operator="notEqual">
      <formula>$I26</formula>
    </cfRule>
  </conditionalFormatting>
  <conditionalFormatting sqref="G26:G27">
    <cfRule type="containsText" dxfId="297" priority="273" operator="containsText" text="Mouser">
      <formula>NOT(ISERROR(SEARCH("Mouser",G26)))</formula>
    </cfRule>
  </conditionalFormatting>
  <conditionalFormatting sqref="L28:L29">
    <cfRule type="containsText" dxfId="296" priority="268" operator="containsText" text="Mouser">
      <formula>NOT(ISERROR(SEARCH("Mouser",L28)))</formula>
    </cfRule>
  </conditionalFormatting>
  <conditionalFormatting sqref="O28:O29">
    <cfRule type="cellIs" dxfId="295" priority="271" operator="notEqual">
      <formula>$J28</formula>
    </cfRule>
  </conditionalFormatting>
  <conditionalFormatting sqref="N28:N29">
    <cfRule type="cellIs" dxfId="294" priority="270" operator="notEqual">
      <formula>$I28</formula>
    </cfRule>
  </conditionalFormatting>
  <conditionalFormatting sqref="G28:G29">
    <cfRule type="containsText" dxfId="293" priority="269" operator="containsText" text="Mouser">
      <formula>NOT(ISERROR(SEARCH("Mouser",G28)))</formula>
    </cfRule>
  </conditionalFormatting>
  <conditionalFormatting sqref="L30:L31">
    <cfRule type="containsText" dxfId="292" priority="264" operator="containsText" text="Mouser">
      <formula>NOT(ISERROR(SEARCH("Mouser",L30)))</formula>
    </cfRule>
  </conditionalFormatting>
  <conditionalFormatting sqref="O30:O31">
    <cfRule type="cellIs" dxfId="291" priority="267" operator="notEqual">
      <formula>$J30</formula>
    </cfRule>
  </conditionalFormatting>
  <conditionalFormatting sqref="N30:N31">
    <cfRule type="cellIs" dxfId="290" priority="266" operator="notEqual">
      <formula>$I30</formula>
    </cfRule>
  </conditionalFormatting>
  <conditionalFormatting sqref="G30:G31">
    <cfRule type="containsText" dxfId="289" priority="265" operator="containsText" text="Mouser">
      <formula>NOT(ISERROR(SEARCH("Mouser",G30)))</formula>
    </cfRule>
  </conditionalFormatting>
  <conditionalFormatting sqref="L32:L33">
    <cfRule type="containsText" dxfId="288" priority="260" operator="containsText" text="Mouser">
      <formula>NOT(ISERROR(SEARCH("Mouser",L32)))</formula>
    </cfRule>
  </conditionalFormatting>
  <conditionalFormatting sqref="O32:O33">
    <cfRule type="cellIs" dxfId="287" priority="263" operator="notEqual">
      <formula>$J32</formula>
    </cfRule>
  </conditionalFormatting>
  <conditionalFormatting sqref="N32:N33">
    <cfRule type="cellIs" dxfId="286" priority="262" operator="notEqual">
      <formula>$I32</formula>
    </cfRule>
  </conditionalFormatting>
  <conditionalFormatting sqref="G32:G33">
    <cfRule type="containsText" dxfId="285" priority="261" operator="containsText" text="Mouser">
      <formula>NOT(ISERROR(SEARCH("Mouser",G32)))</formula>
    </cfRule>
  </conditionalFormatting>
  <conditionalFormatting sqref="L34:L35">
    <cfRule type="containsText" dxfId="284" priority="256" operator="containsText" text="Mouser">
      <formula>NOT(ISERROR(SEARCH("Mouser",L34)))</formula>
    </cfRule>
  </conditionalFormatting>
  <conditionalFormatting sqref="O34:O35">
    <cfRule type="cellIs" dxfId="283" priority="259" operator="notEqual">
      <formula>$J34</formula>
    </cfRule>
  </conditionalFormatting>
  <conditionalFormatting sqref="N34:N35">
    <cfRule type="cellIs" dxfId="282" priority="258" operator="notEqual">
      <formula>$I34</formula>
    </cfRule>
  </conditionalFormatting>
  <conditionalFormatting sqref="G34:G35">
    <cfRule type="containsText" dxfId="281" priority="257" operator="containsText" text="Mouser">
      <formula>NOT(ISERROR(SEARCH("Mouser",G34)))</formula>
    </cfRule>
  </conditionalFormatting>
  <conditionalFormatting sqref="L36:L37">
    <cfRule type="containsText" dxfId="280" priority="252" operator="containsText" text="Mouser">
      <formula>NOT(ISERROR(SEARCH("Mouser",L36)))</formula>
    </cfRule>
  </conditionalFormatting>
  <conditionalFormatting sqref="O36:O37">
    <cfRule type="cellIs" dxfId="279" priority="255" operator="notEqual">
      <formula>$J36</formula>
    </cfRule>
  </conditionalFormatting>
  <conditionalFormatting sqref="N36:N37">
    <cfRule type="cellIs" dxfId="278" priority="254" operator="notEqual">
      <formula>$I36</formula>
    </cfRule>
  </conditionalFormatting>
  <conditionalFormatting sqref="G36:G37">
    <cfRule type="containsText" dxfId="277" priority="253" operator="containsText" text="Mouser">
      <formula>NOT(ISERROR(SEARCH("Mouser",G36)))</formula>
    </cfRule>
  </conditionalFormatting>
  <conditionalFormatting sqref="L38:L39">
    <cfRule type="containsText" dxfId="276" priority="248" operator="containsText" text="Mouser">
      <formula>NOT(ISERROR(SEARCH("Mouser",L38)))</formula>
    </cfRule>
  </conditionalFormatting>
  <conditionalFormatting sqref="O38:O39">
    <cfRule type="cellIs" dxfId="275" priority="251" operator="notEqual">
      <formula>$J38</formula>
    </cfRule>
  </conditionalFormatting>
  <conditionalFormatting sqref="N38:N39">
    <cfRule type="cellIs" dxfId="274" priority="250" operator="notEqual">
      <formula>$I38</formula>
    </cfRule>
  </conditionalFormatting>
  <conditionalFormatting sqref="G38:G39">
    <cfRule type="containsText" dxfId="273" priority="249" operator="containsText" text="Mouser">
      <formula>NOT(ISERROR(SEARCH("Mouser",G38)))</formula>
    </cfRule>
  </conditionalFormatting>
  <conditionalFormatting sqref="L40:L41">
    <cfRule type="containsText" dxfId="272" priority="244" operator="containsText" text="Mouser">
      <formula>NOT(ISERROR(SEARCH("Mouser",L40)))</formula>
    </cfRule>
  </conditionalFormatting>
  <conditionalFormatting sqref="O40:O41">
    <cfRule type="cellIs" dxfId="271" priority="247" operator="notEqual">
      <formula>$J40</formula>
    </cfRule>
  </conditionalFormatting>
  <conditionalFormatting sqref="N40:N41">
    <cfRule type="cellIs" dxfId="270" priority="246" operator="notEqual">
      <formula>$I40</formula>
    </cfRule>
  </conditionalFormatting>
  <conditionalFormatting sqref="G40:G41">
    <cfRule type="containsText" dxfId="269" priority="245" operator="containsText" text="Mouser">
      <formula>NOT(ISERROR(SEARCH("Mouser",G40)))</formula>
    </cfRule>
  </conditionalFormatting>
  <conditionalFormatting sqref="L42:L43">
    <cfRule type="containsText" dxfId="268" priority="240" operator="containsText" text="Mouser">
      <formula>NOT(ISERROR(SEARCH("Mouser",L42)))</formula>
    </cfRule>
  </conditionalFormatting>
  <conditionalFormatting sqref="O42:O43">
    <cfRule type="cellIs" dxfId="267" priority="243" operator="notEqual">
      <formula>$J42</formula>
    </cfRule>
  </conditionalFormatting>
  <conditionalFormatting sqref="N42:N43">
    <cfRule type="cellIs" dxfId="266" priority="242" operator="notEqual">
      <formula>$I42</formula>
    </cfRule>
  </conditionalFormatting>
  <conditionalFormatting sqref="G42:G43">
    <cfRule type="containsText" dxfId="265" priority="241" operator="containsText" text="Mouser">
      <formula>NOT(ISERROR(SEARCH("Mouser",G42)))</formula>
    </cfRule>
  </conditionalFormatting>
  <conditionalFormatting sqref="L44:L45">
    <cfRule type="containsText" dxfId="264" priority="236" operator="containsText" text="Mouser">
      <formula>NOT(ISERROR(SEARCH("Mouser",L44)))</formula>
    </cfRule>
  </conditionalFormatting>
  <conditionalFormatting sqref="O44:O45">
    <cfRule type="cellIs" dxfId="263" priority="239" operator="notEqual">
      <formula>$J44</formula>
    </cfRule>
  </conditionalFormatting>
  <conditionalFormatting sqref="N44:N45">
    <cfRule type="cellIs" dxfId="262" priority="238" operator="notEqual">
      <formula>$I44</formula>
    </cfRule>
  </conditionalFormatting>
  <conditionalFormatting sqref="G44:G45">
    <cfRule type="containsText" dxfId="261" priority="237" operator="containsText" text="Mouser">
      <formula>NOT(ISERROR(SEARCH("Mouser",G44)))</formula>
    </cfRule>
  </conditionalFormatting>
  <conditionalFormatting sqref="L46:L47">
    <cfRule type="containsText" dxfId="260" priority="232" operator="containsText" text="Mouser">
      <formula>NOT(ISERROR(SEARCH("Mouser",L46)))</formula>
    </cfRule>
  </conditionalFormatting>
  <conditionalFormatting sqref="O46:O47">
    <cfRule type="cellIs" dxfId="259" priority="235" operator="notEqual">
      <formula>$J46</formula>
    </cfRule>
  </conditionalFormatting>
  <conditionalFormatting sqref="N46:N47">
    <cfRule type="cellIs" dxfId="258" priority="234" operator="notEqual">
      <formula>$I46</formula>
    </cfRule>
  </conditionalFormatting>
  <conditionalFormatting sqref="G46:G47">
    <cfRule type="containsText" dxfId="257" priority="233" operator="containsText" text="Mouser">
      <formula>NOT(ISERROR(SEARCH("Mouser",G46)))</formula>
    </cfRule>
  </conditionalFormatting>
  <conditionalFormatting sqref="L48:L49">
    <cfRule type="containsText" dxfId="256" priority="228" operator="containsText" text="Mouser">
      <formula>NOT(ISERROR(SEARCH("Mouser",L48)))</formula>
    </cfRule>
  </conditionalFormatting>
  <conditionalFormatting sqref="O48:O49">
    <cfRule type="cellIs" dxfId="255" priority="231" operator="notEqual">
      <formula>$J48</formula>
    </cfRule>
  </conditionalFormatting>
  <conditionalFormatting sqref="N48:N49">
    <cfRule type="cellIs" dxfId="254" priority="230" operator="notEqual">
      <formula>$I48</formula>
    </cfRule>
  </conditionalFormatting>
  <conditionalFormatting sqref="G48:G49">
    <cfRule type="containsText" dxfId="253" priority="229" operator="containsText" text="Mouser">
      <formula>NOT(ISERROR(SEARCH("Mouser",G48)))</formula>
    </cfRule>
  </conditionalFormatting>
  <conditionalFormatting sqref="L50:L51">
    <cfRule type="containsText" dxfId="252" priority="224" operator="containsText" text="Mouser">
      <formula>NOT(ISERROR(SEARCH("Mouser",L50)))</formula>
    </cfRule>
  </conditionalFormatting>
  <conditionalFormatting sqref="O50:O51">
    <cfRule type="cellIs" dxfId="251" priority="227" operator="notEqual">
      <formula>$J50</formula>
    </cfRule>
  </conditionalFormatting>
  <conditionalFormatting sqref="N50:N51">
    <cfRule type="cellIs" dxfId="250" priority="226" operator="notEqual">
      <formula>$I50</formula>
    </cfRule>
  </conditionalFormatting>
  <conditionalFormatting sqref="G50:G51">
    <cfRule type="containsText" dxfId="249" priority="225" operator="containsText" text="Mouser">
      <formula>NOT(ISERROR(SEARCH("Mouser",G50)))</formula>
    </cfRule>
  </conditionalFormatting>
  <conditionalFormatting sqref="L52:L53">
    <cfRule type="containsText" dxfId="248" priority="220" operator="containsText" text="Mouser">
      <formula>NOT(ISERROR(SEARCH("Mouser",L52)))</formula>
    </cfRule>
  </conditionalFormatting>
  <conditionalFormatting sqref="O52:O53">
    <cfRule type="cellIs" dxfId="247" priority="223" operator="notEqual">
      <formula>$J52</formula>
    </cfRule>
  </conditionalFormatting>
  <conditionalFormatting sqref="N52:N53">
    <cfRule type="cellIs" dxfId="246" priority="222" operator="notEqual">
      <formula>$I52</formula>
    </cfRule>
  </conditionalFormatting>
  <conditionalFormatting sqref="G52:G53">
    <cfRule type="containsText" dxfId="245" priority="221" operator="containsText" text="Mouser">
      <formula>NOT(ISERROR(SEARCH("Mouser",G52)))</formula>
    </cfRule>
  </conditionalFormatting>
  <conditionalFormatting sqref="L54:L55">
    <cfRule type="containsText" dxfId="244" priority="216" operator="containsText" text="Mouser">
      <formula>NOT(ISERROR(SEARCH("Mouser",L54)))</formula>
    </cfRule>
  </conditionalFormatting>
  <conditionalFormatting sqref="O54:O55">
    <cfRule type="cellIs" dxfId="243" priority="219" operator="notEqual">
      <formula>$J54</formula>
    </cfRule>
  </conditionalFormatting>
  <conditionalFormatting sqref="N54:N55">
    <cfRule type="cellIs" dxfId="242" priority="218" operator="notEqual">
      <formula>$I54</formula>
    </cfRule>
  </conditionalFormatting>
  <conditionalFormatting sqref="G54:G55">
    <cfRule type="containsText" dxfId="241" priority="217" operator="containsText" text="Mouser">
      <formula>NOT(ISERROR(SEARCH("Mouser",G54)))</formula>
    </cfRule>
  </conditionalFormatting>
  <conditionalFormatting sqref="L56:L57">
    <cfRule type="containsText" dxfId="240" priority="212" operator="containsText" text="Mouser">
      <formula>NOT(ISERROR(SEARCH("Mouser",L56)))</formula>
    </cfRule>
  </conditionalFormatting>
  <conditionalFormatting sqref="O56:O57">
    <cfRule type="cellIs" dxfId="239" priority="215" operator="notEqual">
      <formula>$J56</formula>
    </cfRule>
  </conditionalFormatting>
  <conditionalFormatting sqref="N56:N57">
    <cfRule type="cellIs" dxfId="238" priority="214" operator="notEqual">
      <formula>$I56</formula>
    </cfRule>
  </conditionalFormatting>
  <conditionalFormatting sqref="G56:G57">
    <cfRule type="containsText" dxfId="237" priority="213" operator="containsText" text="Mouser">
      <formula>NOT(ISERROR(SEARCH("Mouser",G56)))</formula>
    </cfRule>
  </conditionalFormatting>
  <conditionalFormatting sqref="L58:L59">
    <cfRule type="containsText" dxfId="236" priority="208" operator="containsText" text="Mouser">
      <formula>NOT(ISERROR(SEARCH("Mouser",L58)))</formula>
    </cfRule>
  </conditionalFormatting>
  <conditionalFormatting sqref="O58:O59">
    <cfRule type="cellIs" dxfId="235" priority="211" operator="notEqual">
      <formula>$J58</formula>
    </cfRule>
  </conditionalFormatting>
  <conditionalFormatting sqref="N58:N59">
    <cfRule type="cellIs" dxfId="234" priority="210" operator="notEqual">
      <formula>$I58</formula>
    </cfRule>
  </conditionalFormatting>
  <conditionalFormatting sqref="G58:G59">
    <cfRule type="containsText" dxfId="233" priority="209" operator="containsText" text="Mouser">
      <formula>NOT(ISERROR(SEARCH("Mouser",G58)))</formula>
    </cfRule>
  </conditionalFormatting>
  <conditionalFormatting sqref="L60:L61">
    <cfRule type="containsText" dxfId="232" priority="204" operator="containsText" text="Mouser">
      <formula>NOT(ISERROR(SEARCH("Mouser",L60)))</formula>
    </cfRule>
  </conditionalFormatting>
  <conditionalFormatting sqref="O60:O61">
    <cfRule type="cellIs" dxfId="231" priority="207" operator="notEqual">
      <formula>$J60</formula>
    </cfRule>
  </conditionalFormatting>
  <conditionalFormatting sqref="N60:N61">
    <cfRule type="cellIs" dxfId="230" priority="206" operator="notEqual">
      <formula>$I60</formula>
    </cfRule>
  </conditionalFormatting>
  <conditionalFormatting sqref="G61">
    <cfRule type="containsText" dxfId="229" priority="205" operator="containsText" text="Mouser">
      <formula>NOT(ISERROR(SEARCH("Mouser",G61)))</formula>
    </cfRule>
  </conditionalFormatting>
  <conditionalFormatting sqref="L62:L63">
    <cfRule type="containsText" dxfId="228" priority="200" operator="containsText" text="Mouser">
      <formula>NOT(ISERROR(SEARCH("Mouser",L62)))</formula>
    </cfRule>
  </conditionalFormatting>
  <conditionalFormatting sqref="O62:O63">
    <cfRule type="cellIs" dxfId="227" priority="203" operator="notEqual">
      <formula>$J62</formula>
    </cfRule>
  </conditionalFormatting>
  <conditionalFormatting sqref="N62:N63">
    <cfRule type="cellIs" dxfId="226" priority="202" operator="notEqual">
      <formula>$I62</formula>
    </cfRule>
  </conditionalFormatting>
  <conditionalFormatting sqref="G62:G63">
    <cfRule type="containsText" dxfId="225" priority="201" operator="containsText" text="Mouser">
      <formula>NOT(ISERROR(SEARCH("Mouser",G62)))</formula>
    </cfRule>
  </conditionalFormatting>
  <conditionalFormatting sqref="L64:L65">
    <cfRule type="containsText" dxfId="224" priority="196" operator="containsText" text="Mouser">
      <formula>NOT(ISERROR(SEARCH("Mouser",L64)))</formula>
    </cfRule>
  </conditionalFormatting>
  <conditionalFormatting sqref="O64:O65">
    <cfRule type="cellIs" dxfId="223" priority="199" operator="notEqual">
      <formula>$J64</formula>
    </cfRule>
  </conditionalFormatting>
  <conditionalFormatting sqref="N64:N65">
    <cfRule type="cellIs" dxfId="222" priority="198" operator="notEqual">
      <formula>$I64</formula>
    </cfRule>
  </conditionalFormatting>
  <conditionalFormatting sqref="G64:G65">
    <cfRule type="containsText" dxfId="221" priority="197" operator="containsText" text="Mouser">
      <formula>NOT(ISERROR(SEARCH("Mouser",G64)))</formula>
    </cfRule>
  </conditionalFormatting>
  <conditionalFormatting sqref="L66:L67">
    <cfRule type="containsText" dxfId="220" priority="192" operator="containsText" text="Mouser">
      <formula>NOT(ISERROR(SEARCH("Mouser",L66)))</formula>
    </cfRule>
  </conditionalFormatting>
  <conditionalFormatting sqref="O66:O67">
    <cfRule type="cellIs" dxfId="219" priority="195" operator="notEqual">
      <formula>$J66</formula>
    </cfRule>
  </conditionalFormatting>
  <conditionalFormatting sqref="N66:N67">
    <cfRule type="cellIs" dxfId="218" priority="194" operator="notEqual">
      <formula>$I66</formula>
    </cfRule>
  </conditionalFormatting>
  <conditionalFormatting sqref="G66:G67">
    <cfRule type="containsText" dxfId="217" priority="193" operator="containsText" text="Mouser">
      <formula>NOT(ISERROR(SEARCH("Mouser",G66)))</formula>
    </cfRule>
  </conditionalFormatting>
  <conditionalFormatting sqref="L68:L69">
    <cfRule type="containsText" dxfId="216" priority="188" operator="containsText" text="Mouser">
      <formula>NOT(ISERROR(SEARCH("Mouser",L68)))</formula>
    </cfRule>
  </conditionalFormatting>
  <conditionalFormatting sqref="O68:O69">
    <cfRule type="cellIs" dxfId="215" priority="191" operator="notEqual">
      <formula>$J68</formula>
    </cfRule>
  </conditionalFormatting>
  <conditionalFormatting sqref="N68:N69">
    <cfRule type="cellIs" dxfId="214" priority="190" operator="notEqual">
      <formula>$I68</formula>
    </cfRule>
  </conditionalFormatting>
  <conditionalFormatting sqref="G68:G69">
    <cfRule type="containsText" dxfId="213" priority="189" operator="containsText" text="Mouser">
      <formula>NOT(ISERROR(SEARCH("Mouser",G68)))</formula>
    </cfRule>
  </conditionalFormatting>
  <conditionalFormatting sqref="L70:L71">
    <cfRule type="containsText" dxfId="212" priority="184" operator="containsText" text="Mouser">
      <formula>NOT(ISERROR(SEARCH("Mouser",L70)))</formula>
    </cfRule>
  </conditionalFormatting>
  <conditionalFormatting sqref="O70:O71">
    <cfRule type="cellIs" dxfId="211" priority="187" operator="notEqual">
      <formula>$J70</formula>
    </cfRule>
  </conditionalFormatting>
  <conditionalFormatting sqref="N70:N71">
    <cfRule type="cellIs" dxfId="210" priority="186" operator="notEqual">
      <formula>$I70</formula>
    </cfRule>
  </conditionalFormatting>
  <conditionalFormatting sqref="G71">
    <cfRule type="containsText" dxfId="209" priority="185" operator="containsText" text="Mouser">
      <formula>NOT(ISERROR(SEARCH("Mouser",G71)))</formula>
    </cfRule>
  </conditionalFormatting>
  <conditionalFormatting sqref="L72:L73">
    <cfRule type="containsText" dxfId="208" priority="180" operator="containsText" text="Mouser">
      <formula>NOT(ISERROR(SEARCH("Mouser",L72)))</formula>
    </cfRule>
  </conditionalFormatting>
  <conditionalFormatting sqref="O72:O73">
    <cfRule type="cellIs" dxfId="207" priority="183" operator="notEqual">
      <formula>$J72</formula>
    </cfRule>
  </conditionalFormatting>
  <conditionalFormatting sqref="N72:N73">
    <cfRule type="cellIs" dxfId="206" priority="182" operator="notEqual">
      <formula>$I72</formula>
    </cfRule>
  </conditionalFormatting>
  <conditionalFormatting sqref="G72:G73">
    <cfRule type="containsText" dxfId="205" priority="181" operator="containsText" text="Mouser">
      <formula>NOT(ISERROR(SEARCH("Mouser",G72)))</formula>
    </cfRule>
  </conditionalFormatting>
  <conditionalFormatting sqref="L74:L75">
    <cfRule type="containsText" dxfId="204" priority="176" operator="containsText" text="Mouser">
      <formula>NOT(ISERROR(SEARCH("Mouser",L74)))</formula>
    </cfRule>
  </conditionalFormatting>
  <conditionalFormatting sqref="O74:O75">
    <cfRule type="cellIs" dxfId="203" priority="179" operator="notEqual">
      <formula>$J74</formula>
    </cfRule>
  </conditionalFormatting>
  <conditionalFormatting sqref="N74:N75">
    <cfRule type="cellIs" dxfId="202" priority="178" operator="notEqual">
      <formula>$I74</formula>
    </cfRule>
  </conditionalFormatting>
  <conditionalFormatting sqref="G74:G75">
    <cfRule type="containsText" dxfId="201" priority="177" operator="containsText" text="Mouser">
      <formula>NOT(ISERROR(SEARCH("Mouser",G74)))</formula>
    </cfRule>
  </conditionalFormatting>
  <conditionalFormatting sqref="L76:L77">
    <cfRule type="containsText" dxfId="200" priority="172" operator="containsText" text="Mouser">
      <formula>NOT(ISERROR(SEARCH("Mouser",L76)))</formula>
    </cfRule>
  </conditionalFormatting>
  <conditionalFormatting sqref="O76:O77">
    <cfRule type="cellIs" dxfId="199" priority="175" operator="notEqual">
      <formula>$J76</formula>
    </cfRule>
  </conditionalFormatting>
  <conditionalFormatting sqref="N76:N77">
    <cfRule type="cellIs" dxfId="198" priority="174" operator="notEqual">
      <formula>$I76</formula>
    </cfRule>
  </conditionalFormatting>
  <conditionalFormatting sqref="G76:G77">
    <cfRule type="containsText" dxfId="197" priority="173" operator="containsText" text="Mouser">
      <formula>NOT(ISERROR(SEARCH("Mouser",G76)))</formula>
    </cfRule>
  </conditionalFormatting>
  <conditionalFormatting sqref="L78:L79">
    <cfRule type="containsText" dxfId="196" priority="168" operator="containsText" text="Mouser">
      <formula>NOT(ISERROR(SEARCH("Mouser",L78)))</formula>
    </cfRule>
  </conditionalFormatting>
  <conditionalFormatting sqref="O78:O79">
    <cfRule type="cellIs" dxfId="195" priority="171" operator="notEqual">
      <formula>$J78</formula>
    </cfRule>
  </conditionalFormatting>
  <conditionalFormatting sqref="N78:N79">
    <cfRule type="cellIs" dxfId="194" priority="170" operator="notEqual">
      <formula>$I78</formula>
    </cfRule>
  </conditionalFormatting>
  <conditionalFormatting sqref="G78:G79">
    <cfRule type="containsText" dxfId="193" priority="169" operator="containsText" text="Mouser">
      <formula>NOT(ISERROR(SEARCH("Mouser",G78)))</formula>
    </cfRule>
  </conditionalFormatting>
  <conditionalFormatting sqref="L80:L81">
    <cfRule type="containsText" dxfId="192" priority="164" operator="containsText" text="Mouser">
      <formula>NOT(ISERROR(SEARCH("Mouser",L80)))</formula>
    </cfRule>
  </conditionalFormatting>
  <conditionalFormatting sqref="O80:O81">
    <cfRule type="cellIs" dxfId="191" priority="167" operator="notEqual">
      <formula>$J80</formula>
    </cfRule>
  </conditionalFormatting>
  <conditionalFormatting sqref="N80:N81">
    <cfRule type="cellIs" dxfId="190" priority="166" operator="notEqual">
      <formula>$I80</formula>
    </cfRule>
  </conditionalFormatting>
  <conditionalFormatting sqref="G80:G81">
    <cfRule type="containsText" dxfId="189" priority="165" operator="containsText" text="Mouser">
      <formula>NOT(ISERROR(SEARCH("Mouser",G80)))</formula>
    </cfRule>
  </conditionalFormatting>
  <conditionalFormatting sqref="L82:L83">
    <cfRule type="containsText" dxfId="188" priority="160" operator="containsText" text="Mouser">
      <formula>NOT(ISERROR(SEARCH("Mouser",L82)))</formula>
    </cfRule>
  </conditionalFormatting>
  <conditionalFormatting sqref="O82:O83">
    <cfRule type="cellIs" dxfId="187" priority="163" operator="notEqual">
      <formula>$J82</formula>
    </cfRule>
  </conditionalFormatting>
  <conditionalFormatting sqref="N82:N83">
    <cfRule type="cellIs" dxfId="186" priority="162" operator="notEqual">
      <formula>$I82</formula>
    </cfRule>
  </conditionalFormatting>
  <conditionalFormatting sqref="G82:G83">
    <cfRule type="containsText" dxfId="185" priority="161" operator="containsText" text="Mouser">
      <formula>NOT(ISERROR(SEARCH("Mouser",G82)))</formula>
    </cfRule>
  </conditionalFormatting>
  <conditionalFormatting sqref="L84:L85">
    <cfRule type="containsText" dxfId="184" priority="156" operator="containsText" text="Mouser">
      <formula>NOT(ISERROR(SEARCH("Mouser",L84)))</formula>
    </cfRule>
  </conditionalFormatting>
  <conditionalFormatting sqref="O84:O85">
    <cfRule type="cellIs" dxfId="183" priority="159" operator="notEqual">
      <formula>$J84</formula>
    </cfRule>
  </conditionalFormatting>
  <conditionalFormatting sqref="N84:N85">
    <cfRule type="cellIs" dxfId="182" priority="158" operator="notEqual">
      <formula>$I84</formula>
    </cfRule>
  </conditionalFormatting>
  <conditionalFormatting sqref="G84:G85">
    <cfRule type="containsText" dxfId="181" priority="157" operator="containsText" text="Mouser">
      <formula>NOT(ISERROR(SEARCH("Mouser",G84)))</formula>
    </cfRule>
  </conditionalFormatting>
  <conditionalFormatting sqref="L86:L87">
    <cfRule type="containsText" dxfId="180" priority="152" operator="containsText" text="Mouser">
      <formula>NOT(ISERROR(SEARCH("Mouser",L86)))</formula>
    </cfRule>
  </conditionalFormatting>
  <conditionalFormatting sqref="O86:O87">
    <cfRule type="cellIs" dxfId="179" priority="155" operator="notEqual">
      <formula>$J86</formula>
    </cfRule>
  </conditionalFormatting>
  <conditionalFormatting sqref="N86:N87">
    <cfRule type="cellIs" dxfId="178" priority="154" operator="notEqual">
      <formula>$I86</formula>
    </cfRule>
  </conditionalFormatting>
  <conditionalFormatting sqref="G86:G87">
    <cfRule type="containsText" dxfId="177" priority="153" operator="containsText" text="Mouser">
      <formula>NOT(ISERROR(SEARCH("Mouser",G86)))</formula>
    </cfRule>
  </conditionalFormatting>
  <conditionalFormatting sqref="L88:L89">
    <cfRule type="containsText" dxfId="176" priority="148" operator="containsText" text="Mouser">
      <formula>NOT(ISERROR(SEARCH("Mouser",L88)))</formula>
    </cfRule>
  </conditionalFormatting>
  <conditionalFormatting sqref="O88:O89">
    <cfRule type="cellIs" dxfId="175" priority="151" operator="notEqual">
      <formula>$J88</formula>
    </cfRule>
  </conditionalFormatting>
  <conditionalFormatting sqref="N88:N89">
    <cfRule type="cellIs" dxfId="174" priority="150" operator="notEqual">
      <formula>$I88</formula>
    </cfRule>
  </conditionalFormatting>
  <conditionalFormatting sqref="G88:G89">
    <cfRule type="containsText" dxfId="173" priority="149" operator="containsText" text="Mouser">
      <formula>NOT(ISERROR(SEARCH("Mouser",G88)))</formula>
    </cfRule>
  </conditionalFormatting>
  <conditionalFormatting sqref="L90:L91">
    <cfRule type="containsText" dxfId="172" priority="144" operator="containsText" text="Mouser">
      <formula>NOT(ISERROR(SEARCH("Mouser",L90)))</formula>
    </cfRule>
  </conditionalFormatting>
  <conditionalFormatting sqref="O90:O91">
    <cfRule type="cellIs" dxfId="171" priority="147" operator="notEqual">
      <formula>$J90</formula>
    </cfRule>
  </conditionalFormatting>
  <conditionalFormatting sqref="N90:N91">
    <cfRule type="cellIs" dxfId="170" priority="146" operator="notEqual">
      <formula>$I90</formula>
    </cfRule>
  </conditionalFormatting>
  <conditionalFormatting sqref="G90:G91">
    <cfRule type="containsText" dxfId="169" priority="145" operator="containsText" text="Mouser">
      <formula>NOT(ISERROR(SEARCH("Mouser",G90)))</formula>
    </cfRule>
  </conditionalFormatting>
  <conditionalFormatting sqref="L92:L93">
    <cfRule type="containsText" dxfId="168" priority="140" operator="containsText" text="Mouser">
      <formula>NOT(ISERROR(SEARCH("Mouser",L92)))</formula>
    </cfRule>
  </conditionalFormatting>
  <conditionalFormatting sqref="O92:O93">
    <cfRule type="cellIs" dxfId="167" priority="143" operator="notEqual">
      <formula>$J92</formula>
    </cfRule>
  </conditionalFormatting>
  <conditionalFormatting sqref="N92:N93">
    <cfRule type="cellIs" dxfId="166" priority="142" operator="notEqual">
      <formula>$I92</formula>
    </cfRule>
  </conditionalFormatting>
  <conditionalFormatting sqref="G92:G93">
    <cfRule type="containsText" dxfId="165" priority="141" operator="containsText" text="Mouser">
      <formula>NOT(ISERROR(SEARCH("Mouser",G92)))</formula>
    </cfRule>
  </conditionalFormatting>
  <conditionalFormatting sqref="L94:L95">
    <cfRule type="containsText" dxfId="164" priority="136" operator="containsText" text="Mouser">
      <formula>NOT(ISERROR(SEARCH("Mouser",L94)))</formula>
    </cfRule>
  </conditionalFormatting>
  <conditionalFormatting sqref="O94:O95">
    <cfRule type="cellIs" dxfId="163" priority="139" operator="notEqual">
      <formula>$J94</formula>
    </cfRule>
  </conditionalFormatting>
  <conditionalFormatting sqref="N94:N95">
    <cfRule type="cellIs" dxfId="162" priority="138" operator="notEqual">
      <formula>$I94</formula>
    </cfRule>
  </conditionalFormatting>
  <conditionalFormatting sqref="G94:G95">
    <cfRule type="containsText" dxfId="161" priority="137" operator="containsText" text="Mouser">
      <formula>NOT(ISERROR(SEARCH("Mouser",G94)))</formula>
    </cfRule>
  </conditionalFormatting>
  <conditionalFormatting sqref="L96:L97">
    <cfRule type="containsText" dxfId="160" priority="132" operator="containsText" text="Mouser">
      <formula>NOT(ISERROR(SEARCH("Mouser",L96)))</formula>
    </cfRule>
  </conditionalFormatting>
  <conditionalFormatting sqref="O96:O97">
    <cfRule type="cellIs" dxfId="159" priority="135" operator="notEqual">
      <formula>$J96</formula>
    </cfRule>
  </conditionalFormatting>
  <conditionalFormatting sqref="N96:N97">
    <cfRule type="cellIs" dxfId="158" priority="134" operator="notEqual">
      <formula>$I96</formula>
    </cfRule>
  </conditionalFormatting>
  <conditionalFormatting sqref="G96:G97">
    <cfRule type="containsText" dxfId="157" priority="133" operator="containsText" text="Mouser">
      <formula>NOT(ISERROR(SEARCH("Mouser",G96)))</formula>
    </cfRule>
  </conditionalFormatting>
  <conditionalFormatting sqref="L98:L99">
    <cfRule type="containsText" dxfId="156" priority="128" operator="containsText" text="Mouser">
      <formula>NOT(ISERROR(SEARCH("Mouser",L98)))</formula>
    </cfRule>
  </conditionalFormatting>
  <conditionalFormatting sqref="O98:O99">
    <cfRule type="cellIs" dxfId="155" priority="131" operator="notEqual">
      <formula>$J98</formula>
    </cfRule>
  </conditionalFormatting>
  <conditionalFormatting sqref="N98:N99">
    <cfRule type="cellIs" dxfId="154" priority="130" operator="notEqual">
      <formula>$I98</formula>
    </cfRule>
  </conditionalFormatting>
  <conditionalFormatting sqref="G98:G99">
    <cfRule type="containsText" dxfId="153" priority="129" operator="containsText" text="Mouser">
      <formula>NOT(ISERROR(SEARCH("Mouser",G98)))</formula>
    </cfRule>
  </conditionalFormatting>
  <conditionalFormatting sqref="L100:L101">
    <cfRule type="containsText" dxfId="152" priority="124" operator="containsText" text="Mouser">
      <formula>NOT(ISERROR(SEARCH("Mouser",L100)))</formula>
    </cfRule>
  </conditionalFormatting>
  <conditionalFormatting sqref="O100:O101">
    <cfRule type="cellIs" dxfId="151" priority="127" operator="notEqual">
      <formula>$J100</formula>
    </cfRule>
  </conditionalFormatting>
  <conditionalFormatting sqref="N100:N101">
    <cfRule type="cellIs" dxfId="150" priority="126" operator="notEqual">
      <formula>$I100</formula>
    </cfRule>
  </conditionalFormatting>
  <conditionalFormatting sqref="G100:G101">
    <cfRule type="containsText" dxfId="149" priority="125" operator="containsText" text="Mouser">
      <formula>NOT(ISERROR(SEARCH("Mouser",G100)))</formula>
    </cfRule>
  </conditionalFormatting>
  <conditionalFormatting sqref="L102:L103">
    <cfRule type="containsText" dxfId="148" priority="120" operator="containsText" text="Mouser">
      <formula>NOT(ISERROR(SEARCH("Mouser",L102)))</formula>
    </cfRule>
  </conditionalFormatting>
  <conditionalFormatting sqref="O102:O103">
    <cfRule type="cellIs" dxfId="147" priority="123" operator="notEqual">
      <formula>$J102</formula>
    </cfRule>
  </conditionalFormatting>
  <conditionalFormatting sqref="N102:N103">
    <cfRule type="cellIs" dxfId="146" priority="122" operator="notEqual">
      <formula>$I102</formula>
    </cfRule>
  </conditionalFormatting>
  <conditionalFormatting sqref="G102:G103">
    <cfRule type="containsText" dxfId="145" priority="121" operator="containsText" text="Mouser">
      <formula>NOT(ISERROR(SEARCH("Mouser",G102)))</formula>
    </cfRule>
  </conditionalFormatting>
  <conditionalFormatting sqref="L104:L105">
    <cfRule type="containsText" dxfId="144" priority="116" operator="containsText" text="Mouser">
      <formula>NOT(ISERROR(SEARCH("Mouser",L104)))</formula>
    </cfRule>
  </conditionalFormatting>
  <conditionalFormatting sqref="O104:O105">
    <cfRule type="cellIs" dxfId="143" priority="119" operator="notEqual">
      <formula>$J104</formula>
    </cfRule>
  </conditionalFormatting>
  <conditionalFormatting sqref="N104:N105">
    <cfRule type="cellIs" dxfId="142" priority="118" operator="notEqual">
      <formula>$I104</formula>
    </cfRule>
  </conditionalFormatting>
  <conditionalFormatting sqref="G104:G105">
    <cfRule type="containsText" dxfId="141" priority="117" operator="containsText" text="Mouser">
      <formula>NOT(ISERROR(SEARCH("Mouser",G104)))</formula>
    </cfRule>
  </conditionalFormatting>
  <conditionalFormatting sqref="L106:L107">
    <cfRule type="containsText" dxfId="140" priority="112" operator="containsText" text="Mouser">
      <formula>NOT(ISERROR(SEARCH("Mouser",L106)))</formula>
    </cfRule>
  </conditionalFormatting>
  <conditionalFormatting sqref="O106:O107">
    <cfRule type="cellIs" dxfId="139" priority="115" operator="notEqual">
      <formula>$J106</formula>
    </cfRule>
  </conditionalFormatting>
  <conditionalFormatting sqref="N106:N107">
    <cfRule type="cellIs" dxfId="138" priority="114" operator="notEqual">
      <formula>$I106</formula>
    </cfRule>
  </conditionalFormatting>
  <conditionalFormatting sqref="G106:G107">
    <cfRule type="containsText" dxfId="137" priority="113" operator="containsText" text="Mouser">
      <formula>NOT(ISERROR(SEARCH("Mouser",G106)))</formula>
    </cfRule>
  </conditionalFormatting>
  <conditionalFormatting sqref="L108:L109">
    <cfRule type="containsText" dxfId="136" priority="108" operator="containsText" text="Mouser">
      <formula>NOT(ISERROR(SEARCH("Mouser",L108)))</formula>
    </cfRule>
  </conditionalFormatting>
  <conditionalFormatting sqref="O108:O109">
    <cfRule type="cellIs" dxfId="135" priority="111" operator="notEqual">
      <formula>$J108</formula>
    </cfRule>
  </conditionalFormatting>
  <conditionalFormatting sqref="N108:N109">
    <cfRule type="cellIs" dxfId="134" priority="110" operator="notEqual">
      <formula>$I108</formula>
    </cfRule>
  </conditionalFormatting>
  <conditionalFormatting sqref="G108:G109">
    <cfRule type="containsText" dxfId="133" priority="109" operator="containsText" text="Mouser">
      <formula>NOT(ISERROR(SEARCH("Mouser",G108)))</formula>
    </cfRule>
  </conditionalFormatting>
  <conditionalFormatting sqref="L110:L111">
    <cfRule type="containsText" dxfId="132" priority="104" operator="containsText" text="Mouser">
      <formula>NOT(ISERROR(SEARCH("Mouser",L110)))</formula>
    </cfRule>
  </conditionalFormatting>
  <conditionalFormatting sqref="O110:O111">
    <cfRule type="cellIs" dxfId="131" priority="107" operator="notEqual">
      <formula>$J110</formula>
    </cfRule>
  </conditionalFormatting>
  <conditionalFormatting sqref="N110:N111">
    <cfRule type="cellIs" dxfId="130" priority="106" operator="notEqual">
      <formula>$I110</formula>
    </cfRule>
  </conditionalFormatting>
  <conditionalFormatting sqref="G110:G111">
    <cfRule type="containsText" dxfId="129" priority="105" operator="containsText" text="Mouser">
      <formula>NOT(ISERROR(SEARCH("Mouser",G110)))</formula>
    </cfRule>
  </conditionalFormatting>
  <conditionalFormatting sqref="L112:L113">
    <cfRule type="containsText" dxfId="128" priority="100" operator="containsText" text="Mouser">
      <formula>NOT(ISERROR(SEARCH("Mouser",L112)))</formula>
    </cfRule>
  </conditionalFormatting>
  <conditionalFormatting sqref="O112:O113">
    <cfRule type="cellIs" dxfId="127" priority="103" operator="notEqual">
      <formula>$J112</formula>
    </cfRule>
  </conditionalFormatting>
  <conditionalFormatting sqref="N112:N113">
    <cfRule type="cellIs" dxfId="126" priority="102" operator="notEqual">
      <formula>$I112</formula>
    </cfRule>
  </conditionalFormatting>
  <conditionalFormatting sqref="G112:G113">
    <cfRule type="containsText" dxfId="125" priority="101" operator="containsText" text="Mouser">
      <formula>NOT(ISERROR(SEARCH("Mouser",G112)))</formula>
    </cfRule>
  </conditionalFormatting>
  <conditionalFormatting sqref="L114:L115">
    <cfRule type="containsText" dxfId="124" priority="96" operator="containsText" text="Mouser">
      <formula>NOT(ISERROR(SEARCH("Mouser",L114)))</formula>
    </cfRule>
  </conditionalFormatting>
  <conditionalFormatting sqref="O114:O115">
    <cfRule type="cellIs" dxfId="123" priority="99" operator="notEqual">
      <formula>$J114</formula>
    </cfRule>
  </conditionalFormatting>
  <conditionalFormatting sqref="N114:N115">
    <cfRule type="cellIs" dxfId="122" priority="98" operator="notEqual">
      <formula>$I114</formula>
    </cfRule>
  </conditionalFormatting>
  <conditionalFormatting sqref="G114:G115">
    <cfRule type="containsText" dxfId="121" priority="97" operator="containsText" text="Mouser">
      <formula>NOT(ISERROR(SEARCH("Mouser",G114)))</formula>
    </cfRule>
  </conditionalFormatting>
  <conditionalFormatting sqref="L116:L117">
    <cfRule type="containsText" dxfId="120" priority="92" operator="containsText" text="Mouser">
      <formula>NOT(ISERROR(SEARCH("Mouser",L116)))</formula>
    </cfRule>
  </conditionalFormatting>
  <conditionalFormatting sqref="O116:O117">
    <cfRule type="cellIs" dxfId="119" priority="95" operator="notEqual">
      <formula>$J116</formula>
    </cfRule>
  </conditionalFormatting>
  <conditionalFormatting sqref="N116:N117">
    <cfRule type="cellIs" dxfId="118" priority="94" operator="notEqual">
      <formula>$I116</formula>
    </cfRule>
  </conditionalFormatting>
  <conditionalFormatting sqref="G116:G117">
    <cfRule type="containsText" dxfId="117" priority="93" operator="containsText" text="Mouser">
      <formula>NOT(ISERROR(SEARCH("Mouser",G116)))</formula>
    </cfRule>
  </conditionalFormatting>
  <conditionalFormatting sqref="L118:L119">
    <cfRule type="containsText" dxfId="116" priority="88" operator="containsText" text="Mouser">
      <formula>NOT(ISERROR(SEARCH("Mouser",L118)))</formula>
    </cfRule>
  </conditionalFormatting>
  <conditionalFormatting sqref="O118:O119">
    <cfRule type="cellIs" dxfId="115" priority="91" operator="notEqual">
      <formula>$J118</formula>
    </cfRule>
  </conditionalFormatting>
  <conditionalFormatting sqref="N118:N119">
    <cfRule type="cellIs" dxfId="114" priority="90" operator="notEqual">
      <formula>$I118</formula>
    </cfRule>
  </conditionalFormatting>
  <conditionalFormatting sqref="G118:G119">
    <cfRule type="containsText" dxfId="113" priority="89" operator="containsText" text="Mouser">
      <formula>NOT(ISERROR(SEARCH("Mouser",G118)))</formula>
    </cfRule>
  </conditionalFormatting>
  <conditionalFormatting sqref="L120:L121">
    <cfRule type="containsText" dxfId="112" priority="84" operator="containsText" text="Mouser">
      <formula>NOT(ISERROR(SEARCH("Mouser",L120)))</formula>
    </cfRule>
  </conditionalFormatting>
  <conditionalFormatting sqref="O120:O121">
    <cfRule type="cellIs" dxfId="111" priority="87" operator="notEqual">
      <formula>$J120</formula>
    </cfRule>
  </conditionalFormatting>
  <conditionalFormatting sqref="N120:N121">
    <cfRule type="cellIs" dxfId="110" priority="86" operator="notEqual">
      <formula>$I120</formula>
    </cfRule>
  </conditionalFormatting>
  <conditionalFormatting sqref="G120:G121">
    <cfRule type="containsText" dxfId="109" priority="85" operator="containsText" text="Mouser">
      <formula>NOT(ISERROR(SEARCH("Mouser",G120)))</formula>
    </cfRule>
  </conditionalFormatting>
  <conditionalFormatting sqref="L122:L123">
    <cfRule type="containsText" dxfId="108" priority="80" operator="containsText" text="Mouser">
      <formula>NOT(ISERROR(SEARCH("Mouser",L122)))</formula>
    </cfRule>
  </conditionalFormatting>
  <conditionalFormatting sqref="O122:O123">
    <cfRule type="cellIs" dxfId="107" priority="83" operator="notEqual">
      <formula>$J122</formula>
    </cfRule>
  </conditionalFormatting>
  <conditionalFormatting sqref="N122:N123">
    <cfRule type="cellIs" dxfId="106" priority="82" operator="notEqual">
      <formula>$I122</formula>
    </cfRule>
  </conditionalFormatting>
  <conditionalFormatting sqref="G122:G123">
    <cfRule type="containsText" dxfId="105" priority="81" operator="containsText" text="Mouser">
      <formula>NOT(ISERROR(SEARCH("Mouser",G122)))</formula>
    </cfRule>
  </conditionalFormatting>
  <conditionalFormatting sqref="L124:L125">
    <cfRule type="containsText" dxfId="104" priority="76" operator="containsText" text="Mouser">
      <formula>NOT(ISERROR(SEARCH("Mouser",L124)))</formula>
    </cfRule>
  </conditionalFormatting>
  <conditionalFormatting sqref="O124:O125">
    <cfRule type="cellIs" dxfId="103" priority="79" operator="notEqual">
      <formula>$J124</formula>
    </cfRule>
  </conditionalFormatting>
  <conditionalFormatting sqref="N124:N125">
    <cfRule type="cellIs" dxfId="102" priority="78" operator="notEqual">
      <formula>$I124</formula>
    </cfRule>
  </conditionalFormatting>
  <conditionalFormatting sqref="G124:G125">
    <cfRule type="containsText" dxfId="101" priority="77" operator="containsText" text="Mouser">
      <formula>NOT(ISERROR(SEARCH("Mouser",G124)))</formula>
    </cfRule>
  </conditionalFormatting>
  <conditionalFormatting sqref="L126:L127">
    <cfRule type="containsText" dxfId="100" priority="72" operator="containsText" text="Mouser">
      <formula>NOT(ISERROR(SEARCH("Mouser",L126)))</formula>
    </cfRule>
  </conditionalFormatting>
  <conditionalFormatting sqref="O126:O127">
    <cfRule type="cellIs" dxfId="99" priority="75" operator="notEqual">
      <formula>$J126</formula>
    </cfRule>
  </conditionalFormatting>
  <conditionalFormatting sqref="N126:N127">
    <cfRule type="cellIs" dxfId="98" priority="74" operator="notEqual">
      <formula>$I126</formula>
    </cfRule>
  </conditionalFormatting>
  <conditionalFormatting sqref="G126:G127">
    <cfRule type="containsText" dxfId="97" priority="73" operator="containsText" text="Mouser">
      <formula>NOT(ISERROR(SEARCH("Mouser",G126)))</formula>
    </cfRule>
  </conditionalFormatting>
  <conditionalFormatting sqref="L128:L129">
    <cfRule type="containsText" dxfId="96" priority="68" operator="containsText" text="Mouser">
      <formula>NOT(ISERROR(SEARCH("Mouser",L128)))</formula>
    </cfRule>
  </conditionalFormatting>
  <conditionalFormatting sqref="O128:O129">
    <cfRule type="cellIs" dxfId="95" priority="71" operator="notEqual">
      <formula>$J128</formula>
    </cfRule>
  </conditionalFormatting>
  <conditionalFormatting sqref="N128:N129">
    <cfRule type="cellIs" dxfId="94" priority="70" operator="notEqual">
      <formula>$I128</formula>
    </cfRule>
  </conditionalFormatting>
  <conditionalFormatting sqref="G128:G129">
    <cfRule type="containsText" dxfId="93" priority="69" operator="containsText" text="Mouser">
      <formula>NOT(ISERROR(SEARCH("Mouser",G128)))</formula>
    </cfRule>
  </conditionalFormatting>
  <conditionalFormatting sqref="L130:L131">
    <cfRule type="containsText" dxfId="92" priority="64" operator="containsText" text="Mouser">
      <formula>NOT(ISERROR(SEARCH("Mouser",L130)))</formula>
    </cfRule>
  </conditionalFormatting>
  <conditionalFormatting sqref="O130:O131">
    <cfRule type="cellIs" dxfId="91" priority="67" operator="notEqual">
      <formula>$J130</formula>
    </cfRule>
  </conditionalFormatting>
  <conditionalFormatting sqref="N130:N131">
    <cfRule type="cellIs" dxfId="90" priority="66" operator="notEqual">
      <formula>$I130</formula>
    </cfRule>
  </conditionalFormatting>
  <conditionalFormatting sqref="G130:G131">
    <cfRule type="containsText" dxfId="89" priority="65" operator="containsText" text="Mouser">
      <formula>NOT(ISERROR(SEARCH("Mouser",G130)))</formula>
    </cfRule>
  </conditionalFormatting>
  <conditionalFormatting sqref="L132:L133">
    <cfRule type="containsText" dxfId="88" priority="60" operator="containsText" text="Mouser">
      <formula>NOT(ISERROR(SEARCH("Mouser",L132)))</formula>
    </cfRule>
  </conditionalFormatting>
  <conditionalFormatting sqref="O132:O133">
    <cfRule type="cellIs" dxfId="87" priority="63" operator="notEqual">
      <formula>$J132</formula>
    </cfRule>
  </conditionalFormatting>
  <conditionalFormatting sqref="N132:N133">
    <cfRule type="cellIs" dxfId="86" priority="62" operator="notEqual">
      <formula>$I132</formula>
    </cfRule>
  </conditionalFormatting>
  <conditionalFormatting sqref="G132:G133">
    <cfRule type="containsText" dxfId="85" priority="61" operator="containsText" text="Mouser">
      <formula>NOT(ISERROR(SEARCH("Mouser",G132)))</formula>
    </cfRule>
  </conditionalFormatting>
  <conditionalFormatting sqref="L135">
    <cfRule type="containsText" dxfId="84" priority="56" operator="containsText" text="Mouser">
      <formula>NOT(ISERROR(SEARCH("Mouser",L135)))</formula>
    </cfRule>
  </conditionalFormatting>
  <conditionalFormatting sqref="O135">
    <cfRule type="cellIs" dxfId="83" priority="59" operator="notEqual">
      <formula>$J135</formula>
    </cfRule>
  </conditionalFormatting>
  <conditionalFormatting sqref="N135">
    <cfRule type="cellIs" dxfId="82" priority="58" operator="notEqual">
      <formula>$I135</formula>
    </cfRule>
  </conditionalFormatting>
  <conditionalFormatting sqref="G134:G135">
    <cfRule type="containsText" dxfId="81" priority="57" operator="containsText" text="Mouser">
      <formula>NOT(ISERROR(SEARCH("Mouser",G134)))</formula>
    </cfRule>
  </conditionalFormatting>
  <conditionalFormatting sqref="L137">
    <cfRule type="containsText" dxfId="80" priority="52" operator="containsText" text="Mouser">
      <formula>NOT(ISERROR(SEARCH("Mouser",L137)))</formula>
    </cfRule>
  </conditionalFormatting>
  <conditionalFormatting sqref="O136:O137">
    <cfRule type="cellIs" dxfId="79" priority="55" operator="notEqual">
      <formula>$J136</formula>
    </cfRule>
  </conditionalFormatting>
  <conditionalFormatting sqref="N137">
    <cfRule type="cellIs" dxfId="78" priority="54" operator="notEqual">
      <formula>$I137</formula>
    </cfRule>
  </conditionalFormatting>
  <conditionalFormatting sqref="G136:G137">
    <cfRule type="containsText" dxfId="77" priority="53" operator="containsText" text="Mouser">
      <formula>NOT(ISERROR(SEARCH("Mouser",G136)))</formula>
    </cfRule>
  </conditionalFormatting>
  <conditionalFormatting sqref="L138">
    <cfRule type="containsText" dxfId="76" priority="48" operator="containsText" text="Mouser">
      <formula>NOT(ISERROR(SEARCH("Mouser",L138)))</formula>
    </cfRule>
  </conditionalFormatting>
  <conditionalFormatting sqref="O138">
    <cfRule type="cellIs" dxfId="75" priority="51" operator="notEqual">
      <formula>$J138</formula>
    </cfRule>
  </conditionalFormatting>
  <conditionalFormatting sqref="N138">
    <cfRule type="cellIs" dxfId="74" priority="50" operator="notEqual">
      <formula>$I138</formula>
    </cfRule>
  </conditionalFormatting>
  <conditionalFormatting sqref="G138:G139">
    <cfRule type="containsText" dxfId="73" priority="49" operator="containsText" text="Mouser">
      <formula>NOT(ISERROR(SEARCH("Mouser",G138)))</formula>
    </cfRule>
  </conditionalFormatting>
  <conditionalFormatting sqref="L141">
    <cfRule type="containsText" dxfId="72" priority="44" operator="containsText" text="Mouser">
      <formula>NOT(ISERROR(SEARCH("Mouser",L141)))</formula>
    </cfRule>
  </conditionalFormatting>
  <conditionalFormatting sqref="O141">
    <cfRule type="cellIs" dxfId="71" priority="47" operator="notEqual">
      <formula>$J141</formula>
    </cfRule>
  </conditionalFormatting>
  <conditionalFormatting sqref="N141">
    <cfRule type="cellIs" dxfId="70" priority="46" operator="notEqual">
      <formula>$I141</formula>
    </cfRule>
  </conditionalFormatting>
  <conditionalFormatting sqref="G140:G141">
    <cfRule type="containsText" dxfId="69" priority="45" operator="containsText" text="Mouser">
      <formula>NOT(ISERROR(SEARCH("Mouser",G140)))</formula>
    </cfRule>
  </conditionalFormatting>
  <conditionalFormatting sqref="L142:L143">
    <cfRule type="containsText" dxfId="68" priority="40" operator="containsText" text="Mouser">
      <formula>NOT(ISERROR(SEARCH("Mouser",L142)))</formula>
    </cfRule>
  </conditionalFormatting>
  <conditionalFormatting sqref="O142:O143">
    <cfRule type="cellIs" dxfId="67" priority="43" operator="notEqual">
      <formula>$J142</formula>
    </cfRule>
  </conditionalFormatting>
  <conditionalFormatting sqref="N142:N143">
    <cfRule type="cellIs" dxfId="66" priority="42" operator="notEqual">
      <formula>$I142</formula>
    </cfRule>
  </conditionalFormatting>
  <conditionalFormatting sqref="G142:G143">
    <cfRule type="containsText" dxfId="65" priority="41" operator="containsText" text="Mouser">
      <formula>NOT(ISERROR(SEARCH("Mouser",G142)))</formula>
    </cfRule>
  </conditionalFormatting>
  <conditionalFormatting sqref="L144:L145">
    <cfRule type="containsText" dxfId="64" priority="36" operator="containsText" text="Mouser">
      <formula>NOT(ISERROR(SEARCH("Mouser",L144)))</formula>
    </cfRule>
  </conditionalFormatting>
  <conditionalFormatting sqref="O144:O145">
    <cfRule type="cellIs" dxfId="63" priority="39" operator="notEqual">
      <formula>$J144</formula>
    </cfRule>
  </conditionalFormatting>
  <conditionalFormatting sqref="N144:N145">
    <cfRule type="cellIs" dxfId="62" priority="38" operator="notEqual">
      <formula>$I144</formula>
    </cfRule>
  </conditionalFormatting>
  <conditionalFormatting sqref="G144:G145">
    <cfRule type="containsText" dxfId="61" priority="37" operator="containsText" text="Mouser">
      <formula>NOT(ISERROR(SEARCH("Mouser",G144)))</formula>
    </cfRule>
  </conditionalFormatting>
  <conditionalFormatting sqref="L146:L147">
    <cfRule type="containsText" dxfId="60" priority="32" operator="containsText" text="Mouser">
      <formula>NOT(ISERROR(SEARCH("Mouser",L146)))</formula>
    </cfRule>
  </conditionalFormatting>
  <conditionalFormatting sqref="O146:O147">
    <cfRule type="cellIs" dxfId="59" priority="35" operator="notEqual">
      <formula>$J146</formula>
    </cfRule>
  </conditionalFormatting>
  <conditionalFormatting sqref="N146:N147">
    <cfRule type="cellIs" dxfId="58" priority="34" operator="notEqual">
      <formula>$I146</formula>
    </cfRule>
  </conditionalFormatting>
  <conditionalFormatting sqref="G146:G147">
    <cfRule type="containsText" dxfId="57" priority="33" operator="containsText" text="Mouser">
      <formula>NOT(ISERROR(SEARCH("Mouser",G146)))</formula>
    </cfRule>
  </conditionalFormatting>
  <conditionalFormatting sqref="L148:L149">
    <cfRule type="containsText" dxfId="56" priority="28" operator="containsText" text="Mouser">
      <formula>NOT(ISERROR(SEARCH("Mouser",L148)))</formula>
    </cfRule>
  </conditionalFormatting>
  <conditionalFormatting sqref="O148:O149">
    <cfRule type="cellIs" dxfId="55" priority="31" operator="notEqual">
      <formula>$J148</formula>
    </cfRule>
  </conditionalFormatting>
  <conditionalFormatting sqref="N148:N149">
    <cfRule type="cellIs" dxfId="54" priority="30" operator="notEqual">
      <formula>$I148</formula>
    </cfRule>
  </conditionalFormatting>
  <conditionalFormatting sqref="G148:G149">
    <cfRule type="containsText" dxfId="53" priority="29" operator="containsText" text="Mouser">
      <formula>NOT(ISERROR(SEARCH("Mouser",G148)))</formula>
    </cfRule>
  </conditionalFormatting>
  <conditionalFormatting sqref="L150:L151">
    <cfRule type="containsText" dxfId="52" priority="24" operator="containsText" text="Mouser">
      <formula>NOT(ISERROR(SEARCH("Mouser",L150)))</formula>
    </cfRule>
  </conditionalFormatting>
  <conditionalFormatting sqref="O150:O151">
    <cfRule type="cellIs" dxfId="51" priority="27" operator="notEqual">
      <formula>$J150</formula>
    </cfRule>
  </conditionalFormatting>
  <conditionalFormatting sqref="N150:N151">
    <cfRule type="cellIs" dxfId="50" priority="26" operator="notEqual">
      <formula>$I150</formula>
    </cfRule>
  </conditionalFormatting>
  <conditionalFormatting sqref="G150:G151">
    <cfRule type="containsText" dxfId="49" priority="25" operator="containsText" text="Mouser">
      <formula>NOT(ISERROR(SEARCH("Mouser",G150)))</formula>
    </cfRule>
  </conditionalFormatting>
  <conditionalFormatting sqref="L152:L153">
    <cfRule type="containsText" dxfId="48" priority="20" operator="containsText" text="Mouser">
      <formula>NOT(ISERROR(SEARCH("Mouser",L152)))</formula>
    </cfRule>
  </conditionalFormatting>
  <conditionalFormatting sqref="O152:O153">
    <cfRule type="cellIs" dxfId="47" priority="23" operator="notEqual">
      <formula>$J152</formula>
    </cfRule>
  </conditionalFormatting>
  <conditionalFormatting sqref="N152:N153">
    <cfRule type="cellIs" dxfId="46" priority="22" operator="notEqual">
      <formula>$I152</formula>
    </cfRule>
  </conditionalFormatting>
  <conditionalFormatting sqref="G152:G153">
    <cfRule type="containsText" dxfId="45" priority="21" operator="containsText" text="Mouser">
      <formula>NOT(ISERROR(SEARCH("Mouser",G152)))</formula>
    </cfRule>
  </conditionalFormatting>
  <conditionalFormatting sqref="L154:L157">
    <cfRule type="containsText" dxfId="44" priority="16" operator="containsText" text="Mouser">
      <formula>NOT(ISERROR(SEARCH("Mouser",L154)))</formula>
    </cfRule>
  </conditionalFormatting>
  <conditionalFormatting sqref="O154:O157">
    <cfRule type="cellIs" dxfId="43" priority="19" operator="notEqual">
      <formula>$J154</formula>
    </cfRule>
  </conditionalFormatting>
  <conditionalFormatting sqref="N154:N157">
    <cfRule type="cellIs" dxfId="42" priority="18" operator="notEqual">
      <formula>$I154</formula>
    </cfRule>
  </conditionalFormatting>
  <conditionalFormatting sqref="G154:G157">
    <cfRule type="containsText" dxfId="41" priority="17" operator="containsText" text="Mouser">
      <formula>NOT(ISERROR(SEARCH("Mouser",G154)))</formula>
    </cfRule>
  </conditionalFormatting>
  <conditionalFormatting sqref="L140">
    <cfRule type="containsText" dxfId="40" priority="15" operator="containsText" text="Mouser">
      <formula>NOT(ISERROR(SEARCH("Mouser",L140)))</formula>
    </cfRule>
  </conditionalFormatting>
  <conditionalFormatting sqref="O134">
    <cfRule type="cellIs" dxfId="39" priority="14" operator="notEqual">
      <formula>$J134</formula>
    </cfRule>
  </conditionalFormatting>
  <conditionalFormatting sqref="N134">
    <cfRule type="cellIs" dxfId="38" priority="13" operator="notEqual">
      <formula>$I134</formula>
    </cfRule>
  </conditionalFormatting>
  <conditionalFormatting sqref="L134">
    <cfRule type="containsText" dxfId="37" priority="12" operator="containsText" text="Mouser">
      <formula>NOT(ISERROR(SEARCH("Mouser",L134)))</formula>
    </cfRule>
  </conditionalFormatting>
  <conditionalFormatting sqref="L139">
    <cfRule type="containsText" dxfId="36" priority="9" operator="containsText" text="Mouser">
      <formula>NOT(ISERROR(SEARCH("Mouser",L139)))</formula>
    </cfRule>
  </conditionalFormatting>
  <conditionalFormatting sqref="O139">
    <cfRule type="cellIs" dxfId="35" priority="11" operator="notEqual">
      <formula>$J139</formula>
    </cfRule>
  </conditionalFormatting>
  <conditionalFormatting sqref="N139">
    <cfRule type="cellIs" dxfId="34" priority="10" operator="notEqual">
      <formula>$I139</formula>
    </cfRule>
  </conditionalFormatting>
  <conditionalFormatting sqref="L136">
    <cfRule type="containsText" dxfId="33" priority="8" operator="containsText" text="Mouser">
      <formula>NOT(ISERROR(SEARCH("Mouser",L136)))</formula>
    </cfRule>
  </conditionalFormatting>
  <conditionalFormatting sqref="N136">
    <cfRule type="cellIs" dxfId="32" priority="7" operator="notEqual">
      <formula>$I136</formula>
    </cfRule>
  </conditionalFormatting>
  <conditionalFormatting sqref="T9">
    <cfRule type="cellIs" dxfId="31" priority="5" stopIfTrue="1" operator="equal">
      <formula>"NO"</formula>
    </cfRule>
  </conditionalFormatting>
  <conditionalFormatting sqref="Q9:S9">
    <cfRule type="cellIs" dxfId="30" priority="6" stopIfTrue="1" operator="equal">
      <formula>"NO"</formula>
    </cfRule>
  </conditionalFormatting>
  <conditionalFormatting sqref="G17">
    <cfRule type="containsText" dxfId="29" priority="4" operator="containsText" text="Mouser">
      <formula>NOT(ISERROR(SEARCH("Mouser",G17)))</formula>
    </cfRule>
  </conditionalFormatting>
  <conditionalFormatting sqref="G18">
    <cfRule type="containsText" dxfId="28" priority="3" operator="containsText" text="Mouser">
      <formula>NOT(ISERROR(SEARCH("Mouser",G18)))</formula>
    </cfRule>
  </conditionalFormatting>
  <conditionalFormatting sqref="G70">
    <cfRule type="containsText" dxfId="27" priority="2" operator="containsText" text="Mouser">
      <formula>NOT(ISERROR(SEARCH("Mouser",G70)))</formula>
    </cfRule>
  </conditionalFormatting>
  <conditionalFormatting sqref="G60">
    <cfRule type="containsText" dxfId="26" priority="1" operator="containsText" text="Mouser">
      <formula>NOT(ISERROR(SEARCH("Mouser",G60)))</formula>
    </cfRule>
  </conditionalFormatting>
  <printOptions horizontalCentered="1" verticalCentered="1"/>
  <pageMargins left="7.874015748031496E-2" right="7.874015748031496E-2" top="7.874015748031496E-2" bottom="7.874015748031496E-2" header="0" footer="0"/>
  <pageSetup scale="71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3" sqref="B23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25" t="s">
        <v>661</v>
      </c>
    </row>
    <row r="2" spans="1:2" s="2" customFormat="1" ht="17.25" customHeight="1" x14ac:dyDescent="0.2">
      <c r="A2" s="4" t="s">
        <v>5</v>
      </c>
      <c r="B2" s="26" t="s">
        <v>26</v>
      </c>
    </row>
    <row r="3" spans="1:2" s="2" customFormat="1" ht="17.25" customHeight="1" x14ac:dyDescent="0.2">
      <c r="A3" s="5" t="s">
        <v>4</v>
      </c>
      <c r="B3" s="27" t="s">
        <v>28</v>
      </c>
    </row>
    <row r="4" spans="1:2" s="2" customFormat="1" ht="17.25" customHeight="1" x14ac:dyDescent="0.2">
      <c r="A4" s="4" t="s">
        <v>6</v>
      </c>
      <c r="B4" s="26" t="s">
        <v>27</v>
      </c>
    </row>
    <row r="5" spans="1:2" s="2" customFormat="1" ht="17.25" customHeight="1" x14ac:dyDescent="0.2">
      <c r="A5" s="5" t="s">
        <v>7</v>
      </c>
      <c r="B5" s="27" t="s">
        <v>662</v>
      </c>
    </row>
    <row r="6" spans="1:2" s="2" customFormat="1" ht="17.25" customHeight="1" x14ac:dyDescent="0.2">
      <c r="A6" s="4" t="s">
        <v>2</v>
      </c>
      <c r="B6" s="26" t="s">
        <v>663</v>
      </c>
    </row>
    <row r="7" spans="1:2" s="2" customFormat="1" ht="17.25" customHeight="1" x14ac:dyDescent="0.2">
      <c r="A7" s="5" t="s">
        <v>8</v>
      </c>
      <c r="B7" s="27" t="s">
        <v>664</v>
      </c>
    </row>
    <row r="8" spans="1:2" s="2" customFormat="1" ht="17.25" customHeight="1" x14ac:dyDescent="0.2">
      <c r="A8" s="4" t="s">
        <v>9</v>
      </c>
      <c r="B8" s="26" t="s">
        <v>665</v>
      </c>
    </row>
    <row r="9" spans="1:2" s="2" customFormat="1" ht="17.25" customHeight="1" x14ac:dyDescent="0.2">
      <c r="A9" s="5" t="s">
        <v>10</v>
      </c>
      <c r="B9" s="27" t="s">
        <v>666</v>
      </c>
    </row>
    <row r="10" spans="1:2" s="2" customFormat="1" ht="17.25" customHeight="1" x14ac:dyDescent="0.2">
      <c r="A10" s="4" t="s">
        <v>12</v>
      </c>
      <c r="B10" s="26" t="s">
        <v>29</v>
      </c>
    </row>
    <row r="11" spans="1:2" s="2" customFormat="1" ht="17.25" customHeight="1" x14ac:dyDescent="0.2">
      <c r="A11" s="5" t="s">
        <v>11</v>
      </c>
      <c r="B11" s="27" t="s">
        <v>667</v>
      </c>
    </row>
    <row r="12" spans="1:2" s="2" customFormat="1" ht="17.25" customHeight="1" x14ac:dyDescent="0.2">
      <c r="A12" s="4" t="s">
        <v>13</v>
      </c>
      <c r="B12" s="26" t="s">
        <v>668</v>
      </c>
    </row>
    <row r="13" spans="1:2" s="2" customFormat="1" ht="17.25" customHeight="1" x14ac:dyDescent="0.2">
      <c r="A13" s="5" t="s">
        <v>14</v>
      </c>
      <c r="B13" s="27" t="s">
        <v>669</v>
      </c>
    </row>
    <row r="14" spans="1:2" s="2" customFormat="1" ht="17.25" customHeight="1" thickBot="1" x14ac:dyDescent="0.25">
      <c r="A14" s="3" t="s">
        <v>15</v>
      </c>
      <c r="B14" s="28" t="s">
        <v>670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Manufacturing</vt:lpstr>
      <vt:lpstr>Project Information</vt:lpstr>
      <vt:lpstr>Manufacturing!Print_Area</vt:lpstr>
      <vt:lpstr>Manufacturing!Print_Titles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Oldfield, Lucas (RTA)</cp:lastModifiedBy>
  <cp:lastPrinted>2021-01-18T09:10:23Z</cp:lastPrinted>
  <dcterms:created xsi:type="dcterms:W3CDTF">2000-10-27T00:30:29Z</dcterms:created>
  <dcterms:modified xsi:type="dcterms:W3CDTF">2021-02-01T00:02:38Z</dcterms:modified>
</cp:coreProperties>
</file>