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33:B33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32:B32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34:B34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<x:sst xmlns:r="http://schemas.openxmlformats.org/officeDocument/2006/relationships" xmlns:c="http://schemas.openxmlformats.org/drawingml/2006/chart" xmlns:x="http://schemas.openxmlformats.org/spreadsheetml/2006/main" count="102740" uniqueCount="180">
  <x:si>
    <x:t>No.</x:t>
  </x:si>
  <x:si>
    <x:t>수익성</x:t>
  </x:si>
  <x:si>
    <x:t>4주차</x:t>
  </x:si>
  <x:si>
    <x:t>홍길순</x:t>
  </x:si>
  <x:si>
    <x:t>TFT</x:t>
  </x:si>
  <x:si>
    <x:t>-</x:t>
  </x:si>
  <x:si>
    <x:t>돼지</x:t>
  </x:si>
  <x:si>
    <x:t>1.4</x:t>
  </x:si>
  <x:si>
    <x:t>홍길남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</x:si>
  <x:si>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</x:si>
  <x:si>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</x:si>
  <x:si>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</x:si>
  <x:si>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예상 매출</x:t>
  </x:si>
  <x:si>
    <x:t>소요 예산</x:t>
  </x:si>
  <x:si>
    <x:t>Start</x:t>
  </x:si>
  <x:si>
    <x:t>1.1.3</x:t>
  </x:si>
  <x:si>
    <x:t>워킹데이</x:t>
  </x:si>
  <x:si>
    <x:t>요구사항 정의</x:t>
  </x:si>
  <x:si>
    <x:t>토끼10</x:t>
  </x:si>
  <x:si>
    <x:t>토끼02</x:t>
  </x:si>
  <x:si>
    <x:t>우선순위</x:t>
  </x:si>
  <x:si>
    <x:t>total</x:t>
  </x:si>
  <x:si>
    <x:t>누락 MM</x:t>
  </x:si>
  <x:si>
    <x:t>단위테스트</x:t>
  </x:si>
  <x:si>
    <x:t>확보MM</x:t>
  </x:si>
  <x:si>
    <x:t>토끼01</x:t>
  </x:si>
  <x:si>
    <x:t>토끼05</x:t>
  </x:si>
  <x:si>
    <x:t>토끼07</x:t>
  </x:si>
  <x:si>
    <x:t>토끼06</x:t>
  </x:si>
  <x:si>
    <x:t>오리08</x:t>
  </x:si>
  <x:si>
    <x:t>토끼08</x:t>
  </x:si>
  <x:si>
    <x:t>토끼19</x:t>
  </x:si>
  <x:si>
    <x:t>화면설계</x:t>
  </x:si>
  <x:si>
    <x:t>토끼03</x:t>
  </x:si>
  <x:si>
    <x:t>사자01</x:t>
  </x:si>
  <x:si>
    <x:t>Total</x:t>
  </x:si>
  <x:si>
    <x:t>토끼14</x:t>
  </x:si>
  <x:si>
    <x:t>사업관리</x:t>
  </x:si>
  <x:si>
    <x:t>할당 인원</x:t>
  </x:si>
  <x:si>
    <x:t>오리12</x:t>
  </x:si>
  <x:si>
    <x:t>토끼16</x:t>
  </x:si>
  <x:si>
    <x:t>토끼15</x:t>
  </x:si>
  <x:si>
    <x:t>토끼09</x:t>
  </x:si>
  <x:si>
    <x:t>필요MM</x:t>
  </x:si>
  <x:si>
    <x:t>오리04</x:t>
  </x:si>
  <x:si>
    <x:t>1.2.3</x:t>
  </x:si>
  <x:si>
    <x:t>오리03</x:t>
  </x:si>
  <x:si>
    <x:t>토끼17</x:t>
  </x:si>
  <x:si>
    <x:t>예산 입력 요망</x:t>
  </x:si>
  <x:si>
    <x:t>공급기업
담당자</x:t>
  </x:si>
  <x:si>
    <x:t>업무 분석 및 설계</x:t>
  </x:si>
  <x:si>
    <x:t>프로젝트 범위 정의</x:t>
  </x:si>
  <x:si>
    <x:t>도입기업
담당자</x:t>
  </x:si>
  <x:si>
    <x:t>프로그램 Source</x:t>
  </x:si>
  <x:si>
    <x:t>분석단계(AD)</x:t>
  </x:si>
  <x:si>
    <x:t>Duration</x:t>
  </x:si>
  <x:si>
    <x:t>프로그램 일람표</x:t>
  </x:si>
  <x:si>
    <x:t>DataBase 설계</x:t>
  </x:si>
  <x:si>
    <x:t>테스트 및 교육</x:t>
  </x:si>
  <x:si>
    <x:t>가중치
(100%)</x:t>
  </x:si>
  <x:si>
    <x:t>고객요구사항 명세서</x:t>
  </x:si>
  <x:si>
    <x:t>화면목록 및 명세서</x:t>
  </x:si>
  <x:si>
    <x:t>사아자</x:t>
  </x:si>
  <x:si>
    <x:t>WID</x:t>
  </x:si>
  <x:si>
    <x:t>홍길천</x:t>
  </x:si>
  <x:si>
    <x:t>강혁</x:t>
  </x:si>
  <x:si>
    <x:t>1주차</x:t>
  </x:si>
  <x:si>
    <x:t>산출물</x:t>
  </x:si>
  <x:si>
    <x:t>기간</x:t>
  </x:si>
  <x:si>
    <x:t>라마바</x:t>
  </x:si>
  <x:si>
    <x:t>2주차</x:t>
  </x:si>
  <x:si>
    <x:t>상태</x:t>
  </x:si>
  <x:si>
    <x:t>1.1</x:t>
  </x:si>
  <x:si>
    <x:t>개발</x:t>
  </x:si>
  <x:si>
    <x:t>WBS</x:t>
  </x:si>
  <x:si>
    <x:t>6주차</x:t>
  </x:si>
  <x:si>
    <x:t>호랑이</x:t>
  </x:si>
  <x:si>
    <x:t>홍상두</x:t>
  </x:si>
  <x:si>
    <x:t>End</x:t>
  </x:si>
  <x:si>
    <x:t>5주차</x:t>
  </x:si>
  <x:si>
    <x:t>1.5</x:t>
  </x:si>
  <x:si>
    <x:t>태스크</x:t>
  </x:si>
  <x:si>
    <x:t/>
  </x:si>
  <x:si>
    <x:t>1.3</x:t>
  </x:si>
  <x:si>
    <x:t>홍길동</x:t>
  </x:si>
  <x:si>
    <x:t>3주차</x:t>
  </x:si>
  <x:si>
    <x:t>MM</x:t>
  </x:si>
  <x:si>
    <x:t>가나다</x:t>
  </x:si>
  <x:si>
    <x:t>1.2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</x:si>
  <x:si>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</x:si>
  <x:si>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오리05</x:t>
  </x:si>
  <x:si>
    <x:t>도입기업방문자</x:t>
  </x:si>
  <x:si>
    <x:t>토끼25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</x:si>
  <x:si>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</x:si>
  <x:si>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오리02</x:t>
  </x:si>
  <x:si>
    <x:t>토끼20</x:t>
  </x:si>
  <x:si>
    <x:t>토끼24</x:t>
  </x:si>
  <x:si>
    <x:t>토끼22</x:t>
  </x:si>
  <x:si>
    <x:t>직무능력</x:t>
  </x:si>
  <x:si>
    <x:t>지침서 작성</x:t>
  </x:si>
  <x:si>
    <x:t>오리01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</x:si>
  <x:si>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</x:si>
  <x:si>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계획진도율</x:t>
  </x:si>
  <x:si>
    <x:t>오리09</x:t>
  </x:si>
  <x:si>
    <x:t>1.3.5</x:t>
  </x:si>
  <x:si>
    <x:t>투입공수</x:t>
  </x:si>
  <x:si>
    <x:t>1.3.1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</x:si>
  <x:si>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</x:si>
  <x:si>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토끼11</x:t>
  </x:si>
  <x:si>
    <x:t>토끼12</x:t>
  </x:si>
  <x:si>
    <x:t>오리07</x:t>
  </x:si>
  <x:si>
    <x:t>계획
시작일</x:t>
  </x:si>
  <x:si>
    <x:t>토끼04</x:t>
  </x:si>
  <x:si>
    <x:t>오리11</x:t>
  </x:si>
  <x:si>
    <x:t>토끼18</x:t>
  </x:si>
  <x:si>
    <x:t>토끼13</x:t>
  </x:si>
  <x:si>
    <x:t>1.3.3</x:t>
  </x:si>
  <x:si>
    <x:t>토끼26</x:t>
  </x:si>
  <x:si>
    <x:t>토끼23</x:t>
  </x:si>
  <x:si>
    <x:t>1.1.1</x:t>
  </x:si>
  <x:si>
    <x:t>오리06</x:t>
  </x:si>
  <x:si>
    <x:t>1.3.2</x:t>
  </x:si>
  <x:si>
    <x:t>방문근무M/D</x:t>
  </x:si>
  <x:si>
    <x:t>계획
종료일</x:t>
  </x:si>
  <x:si>
    <x:t>1.4.2</x:t>
  </x:si>
  <x:si>
    <x:t>오리10</x:t>
  </x:si>
  <x:si>
    <x:t>1.3.6</x:t>
  </x:si>
  <x:si>
    <x:t>1.3.4</x:t>
  </x:si>
  <x:si>
    <x:t>자원(MM)</x:t>
  </x:si>
  <x:si>
    <x:t>전체진행률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</x:si>
  <x:si>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</x:si>
  <x:si>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투입계획M/D</x:t>
  </x:si>
  <x:si>
    <x:t>코딩(CD)</x:t>
  </x:si>
  <x:si>
    <x:t>작업 대기</x:t>
  </x:si>
  <x:si>
    <x:t>메뉴정의</x:t>
  </x:si>
  <x:si>
    <x:t>계획
진도율</x:t>
  </x:si>
  <x:si>
    <x:t>실제
종료일</x:t>
  </x:si>
  <x:si>
    <x:t>1.5.3</x:t>
  </x:si>
  <x:si>
    <x:t>실제
진척도</x:t>
  </x:si>
  <x:si>
    <x:t>1.2.1</x:t>
  </x:si>
  <x:si>
    <x:t>통합테스트</x:t>
  </x:si>
  <x:si>
    <x:t>PM,TFT</x:t>
  </x:si>
  <x:si>
    <x:t>PPT 초안</x:t>
  </x:si>
  <x:si>
    <x:t>투입실적M/D</x:t>
  </x:si>
  <x:si>
    <x:t>1.1.2</x:t>
  </x:si>
  <x:si>
    <x:t>1.3.7</x:t>
  </x:si>
  <x:si>
    <x:t>토끼27</x:t>
  </x:si>
  <x:si>
    <x:t>1.3.10</x:t>
  </x:si>
  <x:si>
    <x:t>오리15</x:t>
  </x:si>
  <x:si>
    <x:t>진행 중</x:t>
  </x:si>
  <x:si>
    <x:t>기술설계</x:t>
  </x:si>
  <x:si>
    <x:t>오리13</x:t>
  </x:si>
  <x:si>
    <x:t>토끼21</x:t>
  </x:si>
  <x:si>
    <x:t>설계(TD)</x:t>
  </x:si>
  <x:si>
    <x:t>1.5.2</x:t>
  </x:si>
  <x:si>
    <x:t>실제
시작일</x:t>
  </x:si>
  <x:si>
    <x:t>1.3.9</x:t>
  </x:si>
  <x:si>
    <x:t>1.1.4</x:t>
  </x:si>
  <x:si>
    <x:t>전체 프로젝트</x:t>
  </x:si>
  <x:si>
    <x:t>PPT 최종안</x:t>
  </x:si>
  <x:si>
    <x:t>예산(만원)</x:t>
  </x:si>
  <x:si>
    <x:t>오리14</x:t>
  </x:si>
  <x:si>
    <x:t>작업일정계획</x:t>
  </x:si>
  <x:si>
    <x:t>1.5.1</x:t>
  </x:si>
  <x:si>
    <x:t>1.2.2</x:t>
  </x:si>
  <x:si>
    <x:t>1.3.8</x:t>
  </x:si>
  <x:si>
    <x:t>1.4.1</x:t>
  </x:si>
  <x:si>
    <x:t>1.4.3</x:t>
  </x:si>
  <x:si>
    <x:t>프로젝트 발표</x:t>
  </x:si>
  <x:si>
    <x:t>인공지능&amp;빅데이터 서비스 기반 홈트레이닝 구독 서비스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</x:si>
  <x:si>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</x:si>
  <x:si>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</x:si>
  <x:si>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Table layout 정의서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</x:si>
  <x:si>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</x:si>
  <x:si>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</x:si>
  <x:si>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데이터 수집 계획 수립</x:t>
  </x:si>
  <x:si>
    <x:t>장비설치계획서,장비설치결과서</x:t>
  </x:si>
  <x:si>
    <x:t>주요 기능 및 아이디어 정리</x:t>
  </x:si>
  <x:si>
    <x:t>테스트 및 이행(TI)</x:t>
  </x:si>
  <x:si>
    <x:t>개선 업무 절차 흐름도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</x:si>
</x:sst>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6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197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B7" activeCellId="0" sqref="B7:B7"/>
    </x:sheetView>
  </x:sheetViews>
  <x:sheetFormatPr defaultColWidth="8.75" defaultRowHeight="16.39999999999999857891"/>
  <x:cols>
    <x:col min="1" max="1" width="6.375" style="63" customWidth="1"/>
    <x:col min="2" max="2" width="20.87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169</x:v>
      </x:c>
      <x:c r="F1" s="64"/>
      <x:c r="W1" s="63" t="s">
        <x:v>102</x:v>
      </x:c>
      <x:c r="X1" s="69">
        <x:f>W5</x:f>
        <x:v>0.10000000000000001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129</x:v>
      </x:c>
      <x:c r="X2" s="78">
        <x:f>X5</x:f>
        <x:v>0</x:v>
      </x:c>
      <x:c r="Y2" s="136"/>
      <x:c r="Z2" s="184" t="s">
        <x:v>66</x:v>
      </x:c>
      <x:c r="AA2" s="184"/>
      <x:c r="AB2" s="184"/>
      <x:c r="AC2" s="184"/>
      <x:c r="AD2" s="184"/>
      <x:c r="AE2" s="184"/>
      <x:c r="AF2" s="184"/>
      <x:c r="AG2" s="184"/>
      <x:c r="AH2" s="185" t="s">
        <x:v>70</x:v>
      </x:c>
      <x:c r="AI2" s="185"/>
      <x:c r="AJ2" s="185"/>
      <x:c r="AK2" s="185"/>
      <x:c r="AL2" s="185"/>
      <x:c r="AM2" s="185"/>
      <x:c r="AN2" s="185"/>
      <x:c r="AO2" s="186" t="s">
        <x:v>85</x:v>
      </x:c>
      <x:c r="AP2" s="186"/>
      <x:c r="AQ2" s="186"/>
      <x:c r="AR2" s="186"/>
      <x:c r="AS2" s="186"/>
      <x:c r="AT2" s="186"/>
      <x:c r="AU2" s="186"/>
      <x:c r="AV2" s="187" t="s">
        <x:v>2</x:v>
      </x:c>
      <x:c r="AW2" s="187"/>
      <x:c r="AX2" s="187"/>
      <x:c r="AY2" s="187"/>
      <x:c r="AZ2" s="187"/>
      <x:c r="BA2" s="187"/>
      <x:c r="BB2" s="187"/>
      <x:c r="BC2" s="188" t="s">
        <x:v>79</x:v>
      </x:c>
      <x:c r="BD2" s="188"/>
      <x:c r="BE2" s="188"/>
      <x:c r="BF2" s="188"/>
      <x:c r="BG2" s="188"/>
      <x:c r="BH2" s="188"/>
      <x:c r="BI2" s="188"/>
      <x:c r="BJ2" s="189" t="s">
        <x:v>75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74</x:v>
      </x:c>
      <x:c r="B4" s="152" t="s">
        <x:v>81</x:v>
      </x:c>
      <x:c r="C4" s="153" t="s">
        <x:v>52</x:v>
      </x:c>
      <x:c r="D4" s="154" t="s">
        <x:v>49</x:v>
      </x:c>
      <x:c r="E4" s="151" t="s">
        <x:v>71</x:v>
      </x:c>
      <x:c r="F4" s="154" t="s">
        <x:v>111</x:v>
      </x:c>
      <x:c r="G4" s="154" t="s">
        <x:v>123</x:v>
      </x:c>
      <x:c r="H4" s="154" t="s">
        <x:v>68</x:v>
      </x:c>
      <x:c r="I4" s="155"/>
      <x:c r="J4" s="156"/>
      <x:c r="K4" s="157" t="s">
        <x:v>128</x:v>
      </x:c>
      <x:c r="L4" s="158" t="s">
        <x:v>160</x:v>
      </x:c>
      <x:c r="M4" s="159" t="s">
        <x:v>20</x:v>
      </x:c>
      <x:c r="N4" s="159" t="s">
        <x:v>68</x:v>
      </x:c>
      <x:c r="O4" s="159" t="s">
        <x:v>131</x:v>
      </x:c>
      <x:c r="P4" s="159" t="s">
        <x:v>143</x:v>
      </x:c>
      <x:c r="Q4" s="159" t="s">
        <x:v>122</x:v>
      </x:c>
      <x:c r="R4" s="159" t="s">
        <x:v>91</x:v>
      </x:c>
      <x:c r="S4" s="159" t="s">
        <x:v>67</x:v>
      </x:c>
      <x:c r="T4" s="159" t="s">
        <x:v>155</x:v>
      </x:c>
      <x:c r="U4" s="159" t="s">
        <x:v>136</x:v>
      </x:c>
      <x:c r="V4" s="159" t="s">
        <x:v>59</x:v>
      </x:c>
      <x:c r="W4" s="160" t="s">
        <x:v>135</x:v>
      </x:c>
      <x:c r="X4" s="161" t="s">
        <x:v>138</x:v>
      </x:c>
      <x:c r="Y4" s="177"/>
      <x:c r="Z4" s="178" t="s">
        <x:v>162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158</x:v>
      </x:c>
      <x:c r="C5" s="163"/>
      <x:c r="D5" s="164" t="s">
        <x:v>5</x:v>
      </x:c>
      <x:c r="E5" s="164" t="str">
        <x:f>IF(AND(X5&gt;0%,X5&lt;100%),"진행 중",IF(X5=0%,"작업 대기","작업 완료"))</x:f>
        <x:v>작업 대기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SUM(O36,O31,O19,O12,O6)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W6+W12+W19+W31+W36</x:f>
        <x:v>0.10000000000000001</x:v>
      </x:c>
      <x:c r="X5" s="176">
        <x:f>X6+X12+X19+X31+X36</x:f>
        <x:v>0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72</x:v>
      </x:c>
      <x:c r="B6" s="94" t="s">
        <x:v>54</x:v>
      </x:c>
      <x:c r="C6" s="94"/>
      <x:c r="D6" s="95"/>
      <x:c r="E6" s="95" t="s">
        <x:v>149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45972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50</x:v>
      </x:c>
      <x:c r="T6" s="140">
        <x:f>IF(MIN(T7:T10)=0,"",MIN(T7:T10))</x:f>
        <x:v>45973</x:v>
      </x:c>
      <x:c r="U6" s="143"/>
      <x:c r="V6" s="105">
        <x:v>0.14999999999999999</x:v>
      </x:c>
      <x:c r="W6" s="105">
        <x:f>AVERAGE(W7:W10)*V6</x:f>
        <x:v>0</x:v>
      </x:c>
      <x:c r="X6" s="133">
        <x:f>AVERAGE(X7:X10)*V6</x:f>
        <x:v>0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119</x:v>
      </x:c>
      <x:c r="B7" s="107" t="s">
        <x:v>51</x:v>
      </x:c>
      <x:c r="C7" s="107" t="s">
        <x:v>4</x:v>
      </x:c>
      <x:c r="D7" s="108"/>
      <x:c r="E7" s="109" t="str">
        <x:f>IF(AND(X7&gt;0%,X7&lt;100%),"진행 중",IF(X7=0%,"작업 대기","작업 완료"))</x:f>
        <x:v>작업 대기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45972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60</x:v>
      </x:c>
      <x:c r="T7" s="141">
        <x:v>45973</x:v>
      </x:c>
      <x:c r="U7" s="141"/>
      <x:c r="V7" s="119"/>
      <x:c r="W7" s="120">
        <x:v>0</x:v>
      </x:c>
      <x:c r="X7" s="134">
        <x:v>0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144</x:v>
      </x:c>
      <x:c r="B8" s="107" t="s">
        <x:v>177</x:v>
      </x:c>
      <x:c r="C8" s="107" t="s">
        <x:v>4</x:v>
      </x:c>
      <x:c r="D8" s="108"/>
      <x:c r="E8" s="109" t="str">
        <x:f>IF(AND(X8&gt;0%,X8&lt;100%),"진행 중",IF(X8=0%,"작업 대기","작업 완료"))</x:f>
        <x:v>작업 대기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45973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60</x:v>
      </x:c>
      <x:c r="T8" s="141"/>
      <x:c r="U8" s="141"/>
      <x:c r="V8" s="119"/>
      <x:c r="W8" s="117">
        <x:v>0</x:v>
      </x:c>
      <x:c r="X8" s="134">
        <x:v>0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15</x:v>
      </x:c>
      <x:c r="B9" s="107" t="s">
        <x:v>17</x:v>
      </x:c>
      <x:c r="C9" s="107" t="s">
        <x:v>141</x:v>
      </x:c>
      <x:c r="D9" s="108"/>
      <x:c r="E9" s="109" t="str">
        <x:f>IF(AND(X9&gt;0%,X9&lt;100%),"진행 중",IF(X9=0%,"작업 대기","작업 완료"))</x:f>
        <x:v>작업 대기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45977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179</x:v>
      </x:c>
      <x:c r="T9" s="141"/>
      <x:c r="U9" s="141"/>
      <x:c r="V9" s="119"/>
      <x:c r="W9" s="117">
        <x:v>0</x:v>
      </x:c>
      <x:c r="X9" s="134">
        <x:v>0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157</x:v>
      </x:c>
      <x:c r="B10" s="107" t="s">
        <x:v>175</x:v>
      </x:c>
      <x:c r="C10" s="107" t="s">
        <x:v>141</x:v>
      </x:c>
      <x:c r="D10" s="108"/>
      <x:c r="E10" s="109" t="str">
        <x:f>IF(AND(X10&gt;0%,X10&lt;100%),"진행 중",IF(X10=0%,"작업 대기","작업 완료"))</x:f>
        <x:v>작업 대기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45977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179</x:v>
      </x:c>
      <x:c r="T10" s="141"/>
      <x:c r="U10" s="141"/>
      <x:c r="V10" s="119"/>
      <x:c r="W10" s="120">
        <x:v>0</x:v>
      </x:c>
      <x:c r="X10" s="134">
        <x:v>0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88</x:v>
      </x:c>
      <x:c r="B12" s="94" t="s">
        <x:v>153</x:v>
      </x:c>
      <x:c r="C12" s="94"/>
      <x:c r="D12" s="95"/>
      <x:c r="E12" s="95" t="str">
        <x:f>IF(AND(X12&gt;0%,X12&lt;100%),"진행 중",IF(X12=0%,"작업 대기","작업 완료"))</x:f>
        <x:v>작업 대기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45980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150</x:v>
      </x:c>
      <x:c r="T12" s="140" t="str">
        <x:f>IF(MIN(T13:T18)=0,"",MIN(T13:T18))</x:f>
        <x:v/>
      </x:c>
      <x:c r="U12" s="140" t="str">
        <x:f>IF(MAX(U13:U18)=0,"",MAX(U13:U18))</x:f>
        <x:v/>
      </x:c>
      <x:c r="V12" s="105">
        <x:v>0.25</x:v>
      </x:c>
      <x:c r="W12" s="105">
        <x:f>AVERAGE(W13:W18)*V12</x:f>
        <x:v>0.10000000000000001</x:v>
      </x:c>
      <x:c r="X12" s="133">
        <x:f>AVERAGE(X13:X18)*V12</x:f>
        <x:v>0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139</x:v>
      </x:c>
      <x:c r="B13" s="107" t="s">
        <x:v>134</x:v>
      </x:c>
      <x:c r="C13" s="107" t="s">
        <x:v>4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56</x:v>
      </x:c>
      <x:c r="T13" s="141"/>
      <x:c r="U13" s="141"/>
      <x:c r="V13" s="119"/>
      <x:c r="W13" s="120">
        <x:v>0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164</x:v>
      </x:c>
      <x:c r="B14" s="107" t="s">
        <x:v>32</x:v>
      </x:c>
      <x:c r="C14" s="107" t="s">
        <x:v>65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61</x:v>
      </x:c>
      <x:c r="T14" s="141"/>
      <x:c r="U14" s="141"/>
      <x:c r="V14" s="119"/>
      <x:c r="W14" s="120">
        <x:v>0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45</x:v>
      </x:c>
      <x:c r="B15" s="107" t="s">
        <x:v>57</x:v>
      </x:c>
      <x:c r="C15" s="107" t="s">
        <x:v>65</x:v>
      </x:c>
      <x:c r="D15" s="108"/>
      <x:c r="E15" s="109" t="str">
        <x:f>IF(AND(X15&gt;0%,X15&lt;100%),"진행 중",IF(X15=0%,"작업 대기","작업 완료"))</x:f>
        <x:v>작업 대기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45980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172</x:v>
      </x:c>
      <x:c r="T15" s="141"/>
      <x:c r="U15" s="141"/>
      <x:c r="V15" s="119"/>
      <x:c r="W15" s="120">
        <x:v>0</x:v>
      </x:c>
      <x:c r="X15" s="134">
        <x:v>0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83</x:v>
      </x:c>
      <x:c r="B19" s="94" t="s">
        <x:v>132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IF(MIN(F20:F30)=0,"",MIN(F20:F30))</x:f>
        <x:v>45985</x:v>
      </x:c>
      <x:c r="G19" s="140">
        <x:f>IF(MAX(G20:G30)=0,"",MAX(G20:G30))</x:f>
        <x:v>46008</x:v>
      </x:c>
      <x:c r="H19" s="95">
        <x:f>NETWORKDAYS(F19,G19)</x:f>
        <x:v>18</x:v>
      </x:c>
      <x:c r="I19" s="96">
        <x:f>G19-F19</x:f>
        <x:v>23</x:v>
      </x:c>
      <x:c r="J19" s="97">
        <x:f t="shared" ref="J19:J24" si="2">IF(X19=0,F19-1,F19+(INT(I19*X19)))</x:f>
        <x:v>45984</x:v>
      </x:c>
      <x:c r="K19" s="98"/>
      <x:c r="L19" s="99"/>
      <x:c r="M19" s="100"/>
      <x:c r="N19" s="101">
        <x:f>G19-F19</x:f>
        <x:v>23</x:v>
      </x:c>
      <x:c r="O19" s="102">
        <x:f>SUM(O20:O29)</x:f>
        <x:v>160</x:v>
      </x:c>
      <x:c r="P19" s="102"/>
      <x:c r="Q19" s="102"/>
      <x:c r="R19" s="103"/>
      <x:c r="S19" s="104" t="s">
        <x:v>73</x:v>
      </x:c>
      <x:c r="T19" s="143"/>
      <x:c r="U19" s="143"/>
      <x:c r="V19" s="105">
        <x:v>0.34999999999999998</x:v>
      </x:c>
      <x:c r="W19" s="105">
        <x:f>AVERAGE(W20:W30)*V19</x:f>
        <x:v>0</x:v>
      </x:c>
      <x:c r="X19" s="133">
        <x:f>AVERAGE(X20:X30)*V19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106</x:v>
      </x:c>
      <x:c r="B20" s="107"/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45985</x:v>
      </x:c>
      <x:c r="G20" s="141">
        <x:v>46008</x:v>
      </x:c>
      <x:c r="H20" s="109">
        <x:f t="shared" ref="H20:H24" si="3">NETWORKDAYS(F20,G20)</x:f>
        <x:v>18</x:v>
      </x:c>
      <x:c r="I20" s="110">
        <x:f t="shared" ref="I20:I24" si="4">G20-F20</x:f>
        <x:v>23</x:v>
      </x:c>
      <x:c r="J20" s="111">
        <x:f t="shared" si="2"/>
        <x:v>45984</x:v>
      </x:c>
      <x:c r="K20" s="112"/>
      <x:c r="L20" s="113"/>
      <x:c r="M20" s="114"/>
      <x:c r="N20" s="115">
        <x:f t="shared" ref="N20:N29" si="5">(G20-F20)+1</x:f>
        <x:v>24</x:v>
      </x:c>
      <x:c r="O20" s="116">
        <x:v>2</x:v>
      </x:c>
      <x:c r="P20" s="116"/>
      <x:c r="Q20" s="116"/>
      <x:c r="R20" s="117"/>
      <x:c r="S20" s="118" t="s">
        <x:v>53</x:v>
      </x:c>
      <x:c r="T20" s="141"/>
      <x:c r="U20" s="141"/>
      <x:c r="V20" s="124"/>
      <x:c r="W20" s="117">
        <x:v>0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121</x:v>
      </x:c>
      <x:c r="B21" s="107"/>
      <x:c r="C21" s="107"/>
      <x:c r="D21" s="109"/>
      <x:c r="E21" s="109" t="str">
        <x:f t="shared" ref="E21:E29" si="6">IF(AND(X21&gt;0%,X21&lt;100%),"진행 중",IF(X21=0%,"작업 대기","작업 완료"))</x:f>
        <x:v>작업 대기</x:v>
      </x:c>
      <x:c r="F21" s="141">
        <x:v>45985</x:v>
      </x:c>
      <x:c r="G21" s="141">
        <x:v>46008</x:v>
      </x:c>
      <x:c r="H21" s="109">
        <x:f t="shared" si="3"/>
        <x:v>18</x:v>
      </x:c>
      <x:c r="I21" s="110">
        <x:f t="shared" si="4"/>
        <x:v>23</x:v>
      </x:c>
      <x:c r="J21" s="111">
        <x:f t="shared" si="2"/>
        <x:v>45984</x:v>
      </x:c>
      <x:c r="K21" s="112"/>
      <x:c r="L21" s="113"/>
      <x:c r="M21" s="114"/>
      <x:c r="N21" s="115">
        <x:f t="shared" si="5"/>
        <x:v>24</x:v>
      </x:c>
      <x:c r="O21" s="116">
        <x:v>39</x:v>
      </x:c>
      <x:c r="P21" s="116"/>
      <x:c r="Q21" s="116"/>
      <x:c r="R21" s="117"/>
      <x:c r="S21" s="118" t="s">
        <x:v>53</x:v>
      </x:c>
      <x:c r="T21" s="141"/>
      <x:c r="U21" s="141"/>
      <x:c r="V21" s="119"/>
      <x:c r="W21" s="117">
        <x:v>0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116</x:v>
      </x:c>
      <x:c r="B22" s="107"/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46008</x:v>
      </x:c>
      <x:c r="H22" s="109">
        <x:f t="shared" si="3"/>
        <x:v>18</x:v>
      </x:c>
      <x:c r="I22" s="110">
        <x:f t="shared" si="4"/>
        <x:v>23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24</x:v>
      </x:c>
      <x:c r="O22" s="116">
        <x:v>39</x:v>
      </x:c>
      <x:c r="P22" s="116"/>
      <x:c r="Q22" s="116"/>
      <x:c r="R22" s="117"/>
      <x:c r="S22" s="118" t="s">
        <x:v>53</x:v>
      </x:c>
      <x:c r="T22" s="141"/>
      <x:c r="U22" s="141"/>
      <x:c r="V22" s="119"/>
      <x:c r="W22" s="117">
        <x:v>0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127</x:v>
      </x:c>
      <x:c r="B23" s="107"/>
      <x:c r="C23" s="107"/>
      <x:c r="D23" s="125"/>
      <x:c r="E23" s="109" t="str">
        <x:f t="shared" si="6"/>
        <x:v>작업 대기</x:v>
      </x:c>
      <x:c r="F23" s="141">
        <x:v>45985</x:v>
      </x:c>
      <x:c r="G23" s="141">
        <x:v>46008</x:v>
      </x:c>
      <x:c r="H23" s="109">
        <x:f t="shared" si="3"/>
        <x:v>18</x:v>
      </x:c>
      <x:c r="I23" s="110">
        <x:f t="shared" si="4"/>
        <x:v>23</x:v>
      </x:c>
      <x:c r="J23" s="111">
        <x:f t="shared" si="2"/>
        <x:v>45984</x:v>
      </x:c>
      <x:c r="K23" s="112"/>
      <x:c r="L23" s="113"/>
      <x:c r="M23" s="114"/>
      <x:c r="N23" s="115">
        <x:f t="shared" si="5"/>
        <x:v>24</x:v>
      </x:c>
      <x:c r="O23" s="116">
        <x:v>20</x:v>
      </x:c>
      <x:c r="P23" s="116"/>
      <x:c r="Q23" s="116"/>
      <x:c r="R23" s="117"/>
      <x:c r="S23" s="118" t="s">
        <x:v>53</x:v>
      </x:c>
      <x:c r="T23" s="141"/>
      <x:c r="U23" s="144"/>
      <x:c r="V23" s="119"/>
      <x:c r="W23" s="117">
        <x:v>0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104</x:v>
      </x:c>
      <x:c r="B24" s="107"/>
      <x:c r="C24" s="107"/>
      <x:c r="D24" s="125"/>
      <x:c r="E24" s="109" t="str">
        <x:f t="shared" si="6"/>
        <x:v>작업 대기</x:v>
      </x:c>
      <x:c r="F24" s="141">
        <x:v>45985</x:v>
      </x:c>
      <x:c r="G24" s="141">
        <x:v>46008</x:v>
      </x:c>
      <x:c r="H24" s="109">
        <x:f t="shared" si="3"/>
        <x:v>18</x:v>
      </x:c>
      <x:c r="I24" s="110">
        <x:f t="shared" si="4"/>
        <x:v>23</x:v>
      </x:c>
      <x:c r="J24" s="111">
        <x:f t="shared" si="2"/>
        <x:v>45984</x:v>
      </x:c>
      <x:c r="K24" s="112"/>
      <x:c r="L24" s="113"/>
      <x:c r="M24" s="114"/>
      <x:c r="N24" s="115">
        <x:f t="shared" si="5"/>
        <x:v>24</x:v>
      </x:c>
      <x:c r="O24" s="116">
        <x:v>10</x:v>
      </x:c>
      <x:c r="P24" s="116"/>
      <x:c r="Q24" s="116"/>
      <x:c r="R24" s="117"/>
      <x:c r="S24" s="118" t="s">
        <x:v>53</x:v>
      </x:c>
      <x:c r="T24" s="141"/>
      <x:c r="U24" s="144"/>
      <x:c r="V24" s="119"/>
      <x:c r="W24" s="117">
        <x:v>0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126</x:v>
      </x:c>
      <x:c r="B25" s="107"/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46008</x:v>
      </x:c>
      <x:c r="H25" s="109">
        <x:f t="shared" ref="H25:H29" si="7">NETWORKDAYS(F25,G25)</x:f>
        <x:v>18</x:v>
      </x:c>
      <x:c r="I25" s="110">
        <x:f t="shared" ref="I25:I29" si="8">G25-F25</x:f>
        <x:v>23</x:v>
      </x:c>
      <x:c r="J25" s="111">
        <x:f t="shared" ref="J25:J29" si="9">IF(X25=0,F25-1,F25+(INT(I25*X25)))</x:f>
        <x:v>45984</x:v>
      </x:c>
      <x:c r="K25" s="112"/>
      <x:c r="L25" s="113"/>
      <x:c r="M25" s="114"/>
      <x:c r="N25" s="115">
        <x:f t="shared" si="5"/>
        <x:v>24</x:v>
      </x:c>
      <x:c r="O25" s="116">
        <x:v>10</x:v>
      </x:c>
      <x:c r="P25" s="116"/>
      <x:c r="Q25" s="116"/>
      <x:c r="R25" s="117"/>
      <x:c r="S25" s="118" t="s">
        <x:v>53</x:v>
      </x:c>
      <x:c r="T25" s="141"/>
      <x:c r="U25" s="144"/>
      <x:c r="V25" s="119"/>
      <x:c r="W25" s="117">
        <x:v>0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22" customFormat="1" ht="11.94999999999999928946">
      <x:c r="A26" s="93" t="s">
        <x:v>145</x:v>
      </x:c>
      <x:c r="B26" s="107"/>
      <x:c r="C26" s="107"/>
      <x:c r="D26" s="125"/>
      <x:c r="E26" s="109" t="str">
        <x:f t="shared" si="6"/>
        <x:v>작업 대기</x:v>
      </x:c>
      <x:c r="F26" s="141">
        <x:v>45985</x:v>
      </x:c>
      <x:c r="G26" s="141">
        <x:v>46008</x:v>
      </x:c>
      <x:c r="H26" s="109">
        <x:f t="shared" si="7"/>
        <x:v>18</x:v>
      </x:c>
      <x:c r="I26" s="110">
        <x:f t="shared" si="8"/>
        <x:v>23</x:v>
      </x:c>
      <x:c r="J26" s="111">
        <x:f t="shared" si="9"/>
        <x:v>45984</x:v>
      </x:c>
      <x:c r="K26" s="112"/>
      <x:c r="L26" s="113"/>
      <x:c r="M26" s="114"/>
      <x:c r="N26" s="115">
        <x:f t="shared" si="5"/>
        <x:v>24</x:v>
      </x:c>
      <x:c r="O26" s="116">
        <x:v>10</x:v>
      </x:c>
      <x:c r="P26" s="116"/>
      <x:c r="Q26" s="116"/>
      <x:c r="R26" s="117"/>
      <x:c r="S26" s="118" t="s">
        <x:v>53</x:v>
      </x:c>
      <x:c r="T26" s="141"/>
      <x:c r="U26" s="144"/>
      <x:c r="V26" s="119"/>
      <x:c r="W26" s="117">
        <x:v>0</x:v>
      </x:c>
      <x:c r="X26" s="134">
        <x:v>0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22" customFormat="1" ht="11.94999999999999928946">
      <x:c r="A27" s="93" t="s">
        <x:v>165</x:v>
      </x:c>
      <x:c r="B27" s="107"/>
      <x:c r="C27" s="107"/>
      <x:c r="D27" s="125"/>
      <x:c r="E27" s="109" t="str">
        <x:f t="shared" si="6"/>
        <x:v>작업 대기</x:v>
      </x:c>
      <x:c r="F27" s="141">
        <x:v>45985</x:v>
      </x:c>
      <x:c r="G27" s="141">
        <x:v>46008</x:v>
      </x:c>
      <x:c r="H27" s="109">
        <x:f t="shared" si="7"/>
        <x:v>18</x:v>
      </x:c>
      <x:c r="I27" s="110">
        <x:f t="shared" si="8"/>
        <x:v>23</x:v>
      </x:c>
      <x:c r="J27" s="111">
        <x:f t="shared" si="9"/>
        <x:v>45984</x:v>
      </x:c>
      <x:c r="K27" s="112"/>
      <x:c r="L27" s="113"/>
      <x:c r="M27" s="114"/>
      <x:c r="N27" s="115">
        <x:f t="shared" si="5"/>
        <x:v>24</x:v>
      </x:c>
      <x:c r="O27" s="116">
        <x:v>10</x:v>
      </x:c>
      <x:c r="P27" s="116"/>
      <x:c r="Q27" s="116"/>
      <x:c r="R27" s="117"/>
      <x:c r="S27" s="118" t="s">
        <x:v>53</x:v>
      </x:c>
      <x:c r="T27" s="141"/>
      <x:c r="U27" s="144"/>
      <x:c r="V27" s="119"/>
      <x:c r="W27" s="117">
        <x:v>0</x:v>
      </x:c>
      <x:c r="X27" s="134">
        <x:v>0</x:v>
      </x:c>
      <x:c r="Y27" s="138"/>
      <x:c r="Z27" s="150"/>
      <x:c r="AA27" s="150"/>
      <x:c r="AB27" s="150"/>
      <x:c r="AC27" s="150"/>
      <x:c r="AD27" s="150"/>
      <x:c r="AE27" s="150"/>
      <x:c r="AF27" s="150"/>
      <x:c r="AG27" s="150"/>
      <x:c r="AH27" s="150"/>
      <x:c r="AI27" s="150"/>
      <x:c r="AJ27" s="150"/>
      <x:c r="AK27" s="150"/>
      <x:c r="AL27" s="150"/>
      <x:c r="AM27" s="150"/>
      <x:c r="AN27" s="150"/>
      <x:c r="AO27" s="150"/>
      <x:c r="AP27" s="150"/>
      <x:c r="AQ27" s="150"/>
      <x:c r="AR27" s="150"/>
      <x:c r="AS27" s="150"/>
      <x:c r="AT27" s="150"/>
      <x:c r="AU27" s="150"/>
      <x:c r="AV27" s="150"/>
      <x:c r="AW27" s="150"/>
      <x:c r="AX27" s="150"/>
      <x:c r="AY27" s="150"/>
      <x:c r="AZ27" s="150"/>
      <x:c r="BA27" s="150"/>
      <x:c r="BB27" s="150"/>
      <x:c r="BC27" s="150"/>
      <x:c r="BD27" s="150"/>
      <x:c r="BE27" s="150"/>
      <x:c r="BF27" s="150"/>
      <x:c r="BG27" s="150"/>
      <x:c r="BH27" s="150"/>
      <x:c r="BI27" s="150"/>
      <x:c r="BJ27" s="150"/>
      <x:c r="BK27" s="150"/>
      <x:c r="BL27" s="150"/>
      <x:c r="BM27" s="150"/>
      <x:c r="BN27" s="150"/>
      <x:c r="BO27" s="150"/>
      <x:c r="BP27" s="150"/>
    </x:row>
    <x:row r="28" spans="1:68" s="122" customFormat="1" ht="11.94999999999999928946">
      <x:c r="A28" s="93" t="s">
        <x:v>156</x:v>
      </x:c>
      <x:c r="B28" s="107"/>
      <x:c r="C28" s="107"/>
      <x:c r="D28" s="125"/>
      <x:c r="E28" s="109" t="str">
        <x:f t="shared" si="6"/>
        <x:v>작업 대기</x:v>
      </x:c>
      <x:c r="F28" s="141">
        <x:v>45985</x:v>
      </x:c>
      <x:c r="G28" s="141">
        <x:v>46008</x:v>
      </x:c>
      <x:c r="H28" s="109">
        <x:f t="shared" si="7"/>
        <x:v>18</x:v>
      </x:c>
      <x:c r="I28" s="110">
        <x:f t="shared" si="8"/>
        <x:v>23</x:v>
      </x:c>
      <x:c r="J28" s="111">
        <x:f t="shared" si="9"/>
        <x:v>45984</x:v>
      </x:c>
      <x:c r="K28" s="112"/>
      <x:c r="L28" s="113"/>
      <x:c r="M28" s="114"/>
      <x:c r="N28" s="115">
        <x:f t="shared" si="5"/>
        <x:v>24</x:v>
      </x:c>
      <x:c r="O28" s="116">
        <x:v>10</x:v>
      </x:c>
      <x:c r="P28" s="116"/>
      <x:c r="Q28" s="116"/>
      <x:c r="R28" s="117"/>
      <x:c r="S28" s="118" t="s">
        <x:v>53</x:v>
      </x:c>
      <x:c r="T28" s="141"/>
      <x:c r="U28" s="144"/>
      <x:c r="V28" s="119"/>
      <x:c r="W28" s="117">
        <x:v>0</x:v>
      </x:c>
      <x:c r="X28" s="134">
        <x:v>0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22" customFormat="1" ht="11.94999999999999928946">
      <x:c r="A29" s="93" t="s">
        <x:v>147</x:v>
      </x:c>
      <x:c r="B29" s="107"/>
      <x:c r="C29" s="107"/>
      <x:c r="D29" s="109"/>
      <x:c r="E29" s="109" t="str">
        <x:f t="shared" si="6"/>
        <x:v>작업 대기</x:v>
      </x:c>
      <x:c r="F29" s="141">
        <x:v>45985</x:v>
      </x:c>
      <x:c r="G29" s="141">
        <x:v>46008</x:v>
      </x:c>
      <x:c r="H29" s="109">
        <x:f t="shared" si="7"/>
        <x:v>18</x:v>
      </x:c>
      <x:c r="I29" s="110">
        <x:f t="shared" si="8"/>
        <x:v>23</x:v>
      </x:c>
      <x:c r="J29" s="111">
        <x:f t="shared" si="9"/>
        <x:v>45984</x:v>
      </x:c>
      <x:c r="K29" s="112"/>
      <x:c r="L29" s="113"/>
      <x:c r="M29" s="114"/>
      <x:c r="N29" s="115">
        <x:f t="shared" si="5"/>
        <x:v>24</x:v>
      </x:c>
      <x:c r="O29" s="116">
        <x:v>10</x:v>
      </x:c>
      <x:c r="P29" s="116"/>
      <x:c r="Q29" s="116"/>
      <x:c r="R29" s="117"/>
      <x:c r="S29" s="118" t="s">
        <x:v>53</x:v>
      </x:c>
      <x:c r="T29" s="141"/>
      <x:c r="U29" s="144"/>
      <x:c r="V29" s="119"/>
      <x:c r="W29" s="117">
        <x:v>0</x:v>
      </x:c>
      <x:c r="X29" s="134">
        <x:v>0</x:v>
      </x:c>
      <x:c r="Y29" s="138"/>
      <x:c r="Z29" s="150"/>
      <x:c r="AA29" s="150"/>
      <x:c r="AB29" s="150"/>
      <x:c r="AC29" s="150"/>
      <x:c r="AD29" s="150"/>
      <x:c r="AE29" s="150"/>
      <x:c r="AF29" s="150"/>
      <x:c r="AG29" s="150"/>
      <x:c r="AH29" s="150"/>
      <x:c r="AI29" s="150"/>
      <x:c r="AJ29" s="150"/>
      <x:c r="AK29" s="150"/>
      <x:c r="AL29" s="150"/>
      <x:c r="AM29" s="150"/>
      <x:c r="AN29" s="150"/>
      <x:c r="AO29" s="150"/>
      <x:c r="AP29" s="150"/>
      <x:c r="AQ29" s="150"/>
      <x:c r="AR29" s="150"/>
      <x:c r="AS29" s="150"/>
      <x:c r="AT29" s="150"/>
      <x:c r="AU29" s="150"/>
      <x:c r="AV29" s="150"/>
      <x:c r="AW29" s="150"/>
      <x:c r="AX29" s="150"/>
      <x:c r="AY29" s="150"/>
      <x:c r="AZ29" s="150"/>
      <x:c r="BA29" s="150"/>
      <x:c r="BB29" s="150"/>
      <x:c r="BC29" s="150"/>
      <x:c r="BD29" s="150"/>
      <x:c r="BE29" s="150"/>
      <x:c r="BF29" s="150"/>
      <x:c r="BG29" s="150"/>
      <x:c r="BH29" s="150"/>
      <x:c r="BI29" s="150"/>
      <x:c r="BJ29" s="150"/>
      <x:c r="BK29" s="150"/>
      <x:c r="BL29" s="150"/>
      <x:c r="BM29" s="150"/>
      <x:c r="BN29" s="150"/>
      <x:c r="BO29" s="150"/>
      <x:c r="BP29" s="150"/>
    </x:row>
    <x:row r="30" spans="1:68" s="122" customFormat="1" ht="11.94999999999999928946">
      <x:c r="A30" s="93"/>
      <x:c r="B30" s="107"/>
      <x:c r="C30" s="107"/>
      <x:c r="D30" s="109"/>
      <x:c r="E30" s="109"/>
      <x:c r="F30" s="141"/>
      <x:c r="G30" s="141"/>
      <x:c r="H30" s="109"/>
      <x:c r="I30" s="110"/>
      <x:c r="J30" s="111"/>
      <x:c r="K30" s="112"/>
      <x:c r="L30" s="113"/>
      <x:c r="M30" s="114"/>
      <x:c r="N30" s="115"/>
      <x:c r="O30" s="116"/>
      <x:c r="P30" s="116"/>
      <x:c r="Q30" s="116"/>
      <x:c r="R30" s="117"/>
      <x:c r="S30" s="118"/>
      <x:c r="T30" s="141"/>
      <x:c r="U30" s="144"/>
      <x:c r="V30" s="119"/>
      <x:c r="W30" s="120"/>
      <x:c r="X30" s="134"/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123" t="s">
        <x:v>7</x:v>
      </x:c>
      <x:c r="B31" s="94" t="s">
        <x:v>178</x:v>
      </x:c>
      <x:c r="C31" s="94"/>
      <x:c r="D31" s="95"/>
      <x:c r="E31" s="95" t="str">
        <x:f>IF(AND(X31&gt;0%,X31&lt;100%),"진행 중",IF(X31=0%,"작업 대기","작업 완료"))</x:f>
        <x:v>작업 대기</x:v>
      </x:c>
      <x:c r="F31" s="140">
        <x:f>IF(MIN(F32:F35)=0,"",MIN(F32:F35))</x:f>
        <x:v>46009</x:v>
      </x:c>
      <x:c r="G31" s="140">
        <x:f>IF(MAX(G32:G35)=0,"",MAX(G32:G35))</x:f>
        <x:v>46014</x:v>
      </x:c>
      <x:c r="H31" s="95">
        <x:f>NETWORKDAYS(F31,G31)</x:f>
        <x:v>4</x:v>
      </x:c>
      <x:c r="I31" s="96">
        <x:f>G31-F31</x:f>
        <x:v>5</x:v>
      </x:c>
      <x:c r="J31" s="97">
        <x:f>IF(X31=0,F31-1,F31+(INT(I31*X31)))</x:f>
        <x:v>46008</x:v>
      </x:c>
      <x:c r="K31" s="98"/>
      <x:c r="L31" s="99"/>
      <x:c r="M31" s="100"/>
      <x:c r="N31" s="101">
        <x:f>G31-F31</x:f>
        <x:v>5</x:v>
      </x:c>
      <x:c r="O31" s="102">
        <x:f>SUM(O32:O34)</x:f>
        <x:v>42</x:v>
      </x:c>
      <x:c r="P31" s="102"/>
      <x:c r="Q31" s="102"/>
      <x:c r="R31" s="103"/>
      <x:c r="S31" s="104" t="s">
        <x:v>58</x:v>
      </x:c>
      <x:c r="T31" s="143"/>
      <x:c r="U31" s="143"/>
      <x:c r="V31" s="105">
        <x:v>0.20000000000000001</x:v>
      </x:c>
      <x:c r="W31" s="105">
        <x:f>AVERAGE(W32:W35)*V31</x:f>
        <x:v>0</x:v>
      </x:c>
      <x:c r="X31" s="133">
        <x:f>AVERAGE(X32:X35)*V31</x:f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166</x:v>
      </x:c>
      <x:c r="B32" s="107" t="s">
        <x:v>99</x:v>
      </x:c>
      <x:c r="C32" s="107" t="s">
        <x:v>4</x:v>
      </x:c>
      <x:c r="D32" s="126"/>
      <x:c r="E32" s="109" t="str">
        <x:f>IF(AND(X32&gt;0%,X32&lt;100%),"진행 중",IF(X32=0%,"작업 대기","작업 완료"))</x:f>
        <x:v>작업 대기</x:v>
      </x:c>
      <x:c r="F32" s="141">
        <x:v>46009</x:v>
      </x:c>
      <x:c r="G32" s="141">
        <x:v>46010</x:v>
      </x:c>
      <x:c r="H32" s="109">
        <x:f>NETWORKDAYS(F32,G32)</x:f>
        <x:v>2</x:v>
      </x:c>
      <x:c r="I32" s="110">
        <x:f>G32-F32</x:f>
        <x:v>1</x:v>
      </x:c>
      <x:c r="J32" s="111">
        <x:f>IF(X32=0,F32-1,F32+(INT(I32*X32)))</x:f>
        <x:v>46008</x:v>
      </x:c>
      <x:c r="K32" s="112"/>
      <x:c r="L32" s="113"/>
      <x:c r="M32" s="114"/>
      <x:c r="N32" s="115">
        <x:f t="shared" ref="N32:N34" si="10">(G32-F32)+1</x:f>
        <x:v>2</x:v>
      </x:c>
      <x:c r="O32" s="116">
        <x:v>14</x:v>
      </x:c>
      <x:c r="P32" s="116"/>
      <x:c r="Q32" s="116"/>
      <x:c r="R32" s="117"/>
      <x:c r="S32" s="118"/>
      <x:c r="T32" s="141"/>
      <x:c r="U32" s="144"/>
      <x:c r="V32" s="119"/>
      <x:c r="W32" s="117">
        <x:v>0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124</x:v>
      </x:c>
      <x:c r="B33" s="107" t="s">
        <x:v>23</x:v>
      </x:c>
      <x:c r="C33" s="107" t="s">
        <x:v>4</x:v>
      </x:c>
      <x:c r="D33" s="126"/>
      <x:c r="E33" s="109" t="str">
        <x:f>IF(AND(X33&gt;0%,X33&lt;100%),"진행 중",IF(X33=0%,"작업 대기","작업 완료"))</x:f>
        <x:v>작업 대기</x:v>
      </x:c>
      <x:c r="F33" s="141">
        <x:v>46010</x:v>
      </x:c>
      <x:c r="G33" s="141">
        <x:v>46012</x:v>
      </x:c>
      <x:c r="H33" s="109">
        <x:f>NETWORKDAYS(F33,G33)</x:f>
        <x:v>1</x:v>
      </x:c>
      <x:c r="I33" s="110">
        <x:f>G33-F33</x:f>
        <x:v>2</x:v>
      </x:c>
      <x:c r="J33" s="111">
        <x:f>IF(X33=0,F33-1,F33+(INT(I33*X33)))</x:f>
        <x:v>46009</x:v>
      </x:c>
      <x:c r="K33" s="112"/>
      <x:c r="L33" s="113"/>
      <x:c r="M33" s="114"/>
      <x:c r="N33" s="115">
        <x:f t="shared" si="10"/>
        <x:v>3</x:v>
      </x:c>
      <x:c r="O33" s="116">
        <x:v>14</x:v>
      </x:c>
      <x:c r="P33" s="116"/>
      <x:c r="Q33" s="116"/>
      <x:c r="R33" s="117"/>
      <x:c r="S33" s="118"/>
      <x:c r="T33" s="141"/>
      <x:c r="U33" s="144"/>
      <x:c r="V33" s="119"/>
      <x:c r="W33" s="117">
        <x:v>0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167</x:v>
      </x:c>
      <x:c r="B34" s="107" t="s">
        <x:v>140</x:v>
      </x:c>
      <x:c r="C34" s="107" t="s">
        <x:v>4</x:v>
      </x:c>
      <x:c r="D34" s="126"/>
      <x:c r="E34" s="109" t="str">
        <x:f>IF(AND(X34&gt;0%,X34&lt;100%),"진행 중",IF(X34=0%,"작업 대기","작업 완료"))</x:f>
        <x:v>작업 대기</x:v>
      </x:c>
      <x:c r="F34" s="141">
        <x:v>46012</x:v>
      </x:c>
      <x:c r="G34" s="141">
        <x:v>46014</x:v>
      </x:c>
      <x:c r="H34" s="109">
        <x:f>NETWORKDAYS(F34,G34)</x:f>
        <x:v>2</x:v>
      </x:c>
      <x:c r="I34" s="110">
        <x:f>G34-F34</x:f>
        <x:v>2</x:v>
      </x:c>
      <x:c r="J34" s="111">
        <x:f>IF(X34=0,F34-1,F34+(INT(I34*X34)))</x:f>
        <x:v>46011</x:v>
      </x:c>
      <x:c r="K34" s="112"/>
      <x:c r="L34" s="113"/>
      <x:c r="M34" s="114"/>
      <x:c r="N34" s="115">
        <x:f t="shared" si="10"/>
        <x:v>3</x:v>
      </x:c>
      <x:c r="O34" s="116">
        <x:v>14</x:v>
      </x:c>
      <x:c r="P34" s="116"/>
      <x:c r="Q34" s="116"/>
      <x:c r="R34" s="117"/>
      <x:c r="S34" s="118"/>
      <x:c r="T34" s="141"/>
      <x:c r="U34" s="144"/>
      <x:c r="V34" s="119"/>
      <x:c r="W34" s="117">
        <x:v>0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2.75" customHeight="1">
      <x:c r="A35" s="93"/>
      <x:c r="B35" s="107"/>
      <x:c r="C35" s="107"/>
      <x:c r="D35" s="109"/>
      <x:c r="E35" s="109"/>
      <x:c r="F35" s="141"/>
      <x:c r="G35" s="141"/>
      <x:c r="H35" s="109">
        <x:f t="shared" ref="H35:H37" si="11">NETWORKDAYS(F35,G35)</x:f>
        <x:v>0</x:v>
      </x:c>
      <x:c r="I35" s="110">
        <x:f t="shared" ref="I35:I37" si="12">G35-F35</x:f>
        <x:v>0</x:v>
      </x:c>
      <x:c r="J35" s="111">
        <x:f>IF(X35=0,F35-1,F35+(INT(I35*X35)))</x:f>
        <x:v>-1</x:v>
      </x:c>
      <x:c r="K35" s="112"/>
      <x:c r="L35" s="113"/>
      <x:c r="M35" s="114"/>
      <x:c r="N35" s="115"/>
      <x:c r="O35" s="116"/>
      <x:c r="P35" s="116"/>
      <x:c r="Q35" s="116"/>
      <x:c r="R35" s="117"/>
      <x:c r="S35" s="118"/>
      <x:c r="T35" s="144"/>
      <x:c r="U35" s="144"/>
      <x:c r="V35" s="119"/>
      <x:c r="W35" s="120"/>
      <x:c r="X35" s="134"/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123" t="s">
        <x:v>80</x:v>
      </x:c>
      <x:c r="B36" s="94" t="s">
        <x:v>37</x:v>
      </x:c>
      <x:c r="C36" s="94"/>
      <x:c r="D36" s="95"/>
      <x:c r="E36" s="95" t="str">
        <x:f>IF(AND(X36&gt;0%,X36&lt;100%),"진행 중",IF(X36=0%,"작업 대기","작업 완료"))</x:f>
        <x:v>작업 대기</x:v>
      </x:c>
      <x:c r="F36" s="140">
        <x:f>IF(MIN(F37:F40)=0,"",MIN(F37:F40))</x:f>
        <x:v>46003</x:v>
      </x:c>
      <x:c r="G36" s="140">
        <x:f>IF(MAX(G37:G40)=0,"",MAX(G37:G40))</x:f>
        <x:v>46017</x:v>
      </x:c>
      <x:c r="H36" s="95">
        <x:f t="shared" si="11"/>
        <x:v>11</x:v>
      </x:c>
      <x:c r="I36" s="96">
        <x:f t="shared" si="12"/>
        <x:v>14</x:v>
      </x:c>
      <x:c r="J36" s="97">
        <x:f>IF(X36=0,F36-1,F36+(INT(I36*X36)))</x:f>
        <x:v>46002</x:v>
      </x:c>
      <x:c r="K36" s="98"/>
      <x:c r="L36" s="99"/>
      <x:c r="M36" s="100"/>
      <x:c r="N36" s="101">
        <x:f>G36-F36</x:f>
        <x:v>14</x:v>
      </x:c>
      <x:c r="O36" s="102">
        <x:f>SUM(O37:O39)</x:f>
        <x:v>3</x:v>
      </x:c>
      <x:c r="P36" s="102"/>
      <x:c r="Q36" s="102"/>
      <x:c r="R36" s="103"/>
      <x:c r="S36" s="104"/>
      <x:c r="T36" s="143"/>
      <x:c r="U36" s="143"/>
      <x:c r="V36" s="105">
        <x:v>0.05</x:v>
      </x:c>
      <x:c r="W36" s="105">
        <x:f>AVERAGE(W37:W40)*V36</x:f>
        <x:v>0</x:v>
      </x:c>
      <x:c r="X36" s="133">
        <x:f>AVERAGE(X37:X40)*V36</x:f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163</x:v>
      </x:c>
      <x:c r="B37" s="107" t="s">
        <x:v>142</x:v>
      </x:c>
      <x:c r="C37" s="107" t="s">
        <x:v>65</x:v>
      </x:c>
      <x:c r="D37" s="108"/>
      <x:c r="E37" s="109" t="str">
        <x:f>IF(AND(X37&gt;0%,X37&lt;100%),"진행 중",IF(X37=0%,"작업 대기","작업 완료"))</x:f>
        <x:v>작업 대기</x:v>
      </x:c>
      <x:c r="F37" s="141">
        <x:v>46003</x:v>
      </x:c>
      <x:c r="G37" s="141">
        <x:v>46003</x:v>
      </x:c>
      <x:c r="H37" s="109">
        <x:f t="shared" si="11"/>
        <x:v>1</x:v>
      </x:c>
      <x:c r="I37" s="110">
        <x:f t="shared" si="12"/>
        <x:v>0</x:v>
      </x:c>
      <x:c r="J37" s="111">
        <x:f>IF(X37=0,F37-1,F37+(INT(I37*X37)))</x:f>
        <x:v>46002</x:v>
      </x:c>
      <x:c r="K37" s="112"/>
      <x:c r="L37" s="113"/>
      <x:c r="M37" s="114"/>
      <x:c r="N37" s="115">
        <x:f t="shared" ref="N37:N39" si="13">(G37-F37)+1</x:f>
        <x:v>1</x:v>
      </x:c>
      <x:c r="O37" s="116">
        <x:v>1</x:v>
      </x:c>
      <x:c r="P37" s="116"/>
      <x:c r="Q37" s="116"/>
      <x:c r="R37" s="117"/>
      <x:c r="S37" s="118" t="s">
        <x:v>176</x:v>
      </x:c>
      <x:c r="T37" s="144"/>
      <x:c r="U37" s="144"/>
      <x:c r="V37" s="119"/>
      <x:c r="W37" s="117">
        <x:v>0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154</x:v>
      </x:c>
      <x:c r="B38" s="107" t="s">
        <x:v>159</x:v>
      </x:c>
      <x:c r="C38" s="107" t="s">
        <x:v>65</x:v>
      </x:c>
      <x:c r="D38" s="108"/>
      <x:c r="E38" s="109" t="str">
        <x:f>IF(AND(X38&gt;0%,X38&lt;100%),"진행 중",IF(X38=0%,"작업 대기","작업 완료"))</x:f>
        <x:v>작업 대기</x:v>
      </x:c>
      <x:c r="F38" s="141">
        <x:v>46010</x:v>
      </x:c>
      <x:c r="G38" s="141">
        <x:v>46010</x:v>
      </x:c>
      <x:c r="H38" s="109"/>
      <x:c r="I38" s="110"/>
      <x:c r="J38" s="111"/>
      <x:c r="K38" s="112"/>
      <x:c r="L38" s="113"/>
      <x:c r="M38" s="114"/>
      <x:c r="N38" s="115">
        <x:f t="shared" si="13"/>
        <x:v>1</x:v>
      </x:c>
      <x:c r="O38" s="116">
        <x:v>1</x:v>
      </x:c>
      <x:c r="P38" s="116"/>
      <x:c r="Q38" s="116"/>
      <x:c r="R38" s="117"/>
      <x:c r="S38" s="118" t="s">
        <x:v>176</x:v>
      </x:c>
      <x:c r="T38" s="144"/>
      <x:c r="U38" s="144"/>
      <x:c r="V38" s="119"/>
      <x:c r="W38" s="117">
        <x:v>0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137</x:v>
      </x:c>
      <x:c r="B39" s="107" t="s">
        <x:v>168</x:v>
      </x:c>
      <x:c r="C39" s="107" t="s">
        <x:v>65</x:v>
      </x:c>
      <x:c r="D39" s="108"/>
      <x:c r="E39" s="109" t="str">
        <x:f>IF(AND(X39&gt;0%,X39&lt;100%),"진행 중",IF(X39=0%,"작업 대기","작업 완료"))</x:f>
        <x:v>작업 대기</x:v>
      </x:c>
      <x:c r="F39" s="141">
        <x:v>46017</x:v>
      </x:c>
      <x:c r="G39" s="141">
        <x:v>46017</x:v>
      </x:c>
      <x:c r="H39" s="109">
        <x:f>NETWORKDAYS(F39,G39)</x:f>
        <x:v>1</x:v>
      </x:c>
      <x:c r="I39" s="110">
        <x:f>G39-F39</x:f>
        <x:v>0</x:v>
      </x:c>
      <x:c r="J39" s="111">
        <x:f>IF(X39=0,F39-1,F39+(INT(I39*X39)))</x:f>
        <x:v>46016</x:v>
      </x:c>
      <x:c r="K39" s="112"/>
      <x:c r="L39" s="113"/>
      <x:c r="M39" s="114"/>
      <x:c r="N39" s="115">
        <x:f t="shared" si="13"/>
        <x:v>1</x:v>
      </x:c>
      <x:c r="O39" s="116">
        <x:v>1</x:v>
      </x:c>
      <x:c r="P39" s="116"/>
      <x:c r="Q39" s="116"/>
      <x:c r="R39" s="117"/>
      <x:c r="S39" s="118" t="s">
        <x:v>176</x:v>
      </x:c>
      <x:c r="T39" s="144"/>
      <x:c r="U39" s="144"/>
      <x:c r="V39" s="119"/>
      <x:c r="W39" s="117">
        <x:v>0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/>
      <x:c r="B40" s="107"/>
      <x:c r="C40" s="107"/>
      <x:c r="D40" s="108"/>
      <x:c r="E40" s="109"/>
      <x:c r="F40" s="141"/>
      <x:c r="G40" s="141"/>
      <x:c r="H40" s="109"/>
      <x:c r="I40" s="110"/>
      <x:c r="J40" s="111"/>
      <x:c r="K40" s="112"/>
      <x:c r="L40" s="113"/>
      <x:c r="M40" s="114"/>
      <x:c r="N40" s="114"/>
      <x:c r="O40" s="114"/>
      <x:c r="P40" s="114"/>
      <x:c r="Q40" s="114"/>
      <x:c r="R40" s="114"/>
      <x:c r="S40" s="118"/>
      <x:c r="T40" s="144"/>
      <x:c r="U40" s="144"/>
      <x:c r="V40" s="119"/>
      <x:c r="W40" s="120"/>
      <x:c r="X40" s="134"/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6:25">
      <x:c r="F41" s="142"/>
      <x:c r="G41" s="142"/>
      <x:c r="N41" s="127"/>
      <x:c r="O41" s="128"/>
      <x:c r="T41" s="145"/>
      <x:c r="U41" s="145"/>
      <x:c r="Y41" s="139"/>
    </x:row>
    <x:row r="42" spans="6:25">
      <x:c r="F42" s="142"/>
      <x:c r="G42" s="142"/>
      <x:c r="T42" s="145"/>
      <x:c r="U42" s="145"/>
      <x:c r="Y42" s="139"/>
    </x:row>
    <x:row r="43" spans="5:25">
      <x:c r="E43" s="132"/>
      <x:c r="F43" s="142"/>
      <x:c r="G43" s="142"/>
      <x:c r="T43" s="145"/>
      <x:c r="U43" s="145"/>
      <x:c r="Y43" s="139"/>
    </x:row>
    <x:row r="44" spans="5:25">
      <x:c r="E44" s="132"/>
      <x:c r="F44" s="142"/>
      <x:c r="G44" s="142"/>
      <x:c r="T44" s="145"/>
      <x:c r="U44" s="145"/>
      <x:c r="Y44" s="139"/>
    </x:row>
    <x:row r="45" spans="6:25">
      <x:c r="F45" s="142"/>
      <x:c r="G45" s="142"/>
      <x:c r="T45" s="145"/>
      <x:c r="U45" s="145"/>
      <x:c r="Y45" s="139"/>
    </x:row>
    <x:row r="46" spans="6:25">
      <x:c r="F46" s="142"/>
      <x:c r="G46" s="142"/>
      <x:c r="T46" s="145"/>
      <x:c r="U46" s="145"/>
      <x:c r="Y46" s="139"/>
    </x:row>
    <x:row r="47" spans="6:25">
      <x:c r="F47" s="142"/>
      <x:c r="G47" s="142"/>
      <x:c r="T47" s="145"/>
      <x:c r="U47" s="145"/>
      <x:c r="Y47" s="139"/>
    </x:row>
    <x:row r="48" spans="6:25">
      <x:c r="F48" s="142"/>
      <x:c r="G48" s="142"/>
      <x:c r="T48" s="145"/>
      <x:c r="U48" s="145"/>
      <x:c r="Y48" s="139"/>
    </x:row>
    <x:row r="49" spans="6:25">
      <x:c r="F49" s="142"/>
      <x:c r="G49" s="142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6:25">
      <x:c r="F51" s="142"/>
      <x:c r="G51" s="142"/>
      <x:c r="T51" s="145"/>
      <x:c r="U51" s="145"/>
      <x:c r="Y51" s="139"/>
    </x:row>
    <x:row r="52" spans="6:25"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1">
      <x:c r="F98" s="142"/>
      <x:c r="G98" s="142"/>
      <x:c r="T98" s="145"/>
      <x:c r="U98" s="145"/>
    </x:row>
    <x:row r="99" spans="6:21">
      <x:c r="F99" s="142"/>
      <x:c r="G99" s="142"/>
      <x:c r="T99" s="145"/>
      <x:c r="U99" s="145"/>
    </x:row>
    <x:row r="100" spans="6:21">
      <x:c r="F100" s="142"/>
      <x:c r="G100" s="142"/>
      <x:c r="T100" s="145"/>
      <x:c r="U100" s="145"/>
    </x:row>
    <x:row r="101" spans="6:21">
      <x:c r="F101" s="142"/>
      <x:c r="G101" s="142"/>
      <x:c r="T101" s="145"/>
      <x:c r="U101" s="145"/>
    </x:row>
    <x:row r="102" spans="6:21">
      <x:c r="F102" s="142"/>
      <x:c r="G102" s="142"/>
      <x:c r="T102" s="145"/>
      <x:c r="U102" s="145"/>
    </x:row>
    <x:row r="103" spans="6:21">
      <x:c r="F103" s="142"/>
      <x:c r="G103" s="142"/>
      <x:c r="T103" s="145"/>
      <x:c r="U103" s="145"/>
    </x:row>
    <x:row r="104" spans="6:21">
      <x:c r="F104" s="142"/>
      <x:c r="G104" s="142"/>
      <x:c r="T104" s="145"/>
      <x:c r="U104" s="145"/>
    </x:row>
    <x:row r="105" spans="6:21">
      <x:c r="F105" s="142"/>
      <x:c r="G105" s="142"/>
      <x:c r="T105" s="145"/>
      <x:c r="U105" s="145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1:BP31 Z36:BP36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44:E1048572 E35:E37 E40:E42 W1:W2 E30:E31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1 Z35:BP40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38:E38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39:E39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25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26:E26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27:E27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28:E28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29:E29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32:BP32">
    <x:cfRule type="expression" dxfId="65" priority="20">
      <x:formula>AND(Z$3&gt;=$F32,Z$3&lt;=$J32)</x:formula>
    </x:cfRule>
    <x:cfRule type="expression" dxfId="66" priority="19">
      <x:formula>AND(Z$3&gt;=$F32,Z$3&lt;=$G32)</x:formula>
    </x:cfRule>
  </x:conditionalFormatting>
  <x:conditionalFormatting sqref="E32:E32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33:BP33">
    <x:cfRule type="expression" dxfId="65" priority="12">
      <x:formula>AND(Z$3&gt;=$F33,Z$3&lt;=$J33)</x:formula>
    </x:cfRule>
    <x:cfRule type="expression" dxfId="66" priority="11">
      <x:formula>AND(Z$3&gt;=$F33,Z$3&lt;=$G33)</x:formula>
    </x:cfRule>
  </x:conditionalFormatting>
  <x:conditionalFormatting sqref="E33:E33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34:BP34">
    <x:cfRule type="expression" dxfId="65" priority="4">
      <x:formula>AND(Z$3&gt;=$F34,Z$3&lt;=$J34)</x:formula>
    </x:cfRule>
    <x:cfRule type="expression" dxfId="66" priority="3">
      <x:formula>AND(Z$3&gt;=$F34,Z$3&lt;=$G34)</x:formula>
    </x:cfRule>
  </x:conditionalFormatting>
  <x:conditionalFormatting sqref="E34:E34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89</x:v>
      </x:c>
      <x:c r="D1" s="20"/>
      <x:c r="E1" s="7"/>
      <x:c r="F1" s="205" t="s">
        <x:v>171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0</x:v>
      </x:c>
      <x:c r="B3" s="224" t="s">
        <x:v>107</x:v>
      </x:c>
      <x:c r="C3" s="225" t="s">
        <x:v>98</x:v>
      </x:c>
      <x:c r="D3" s="218" t="s">
        <x:v>173</x:v>
      </x:c>
      <x:c r="E3" s="220" t="s">
        <x:v>35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11</x:v>
      </x:c>
      <x:c r="G4" s="6" t="s">
        <x:v>93</x:v>
      </x:c>
      <x:c r="H4" s="10" t="s">
        <x:v>11</x:v>
      </x:c>
      <x:c r="I4" s="6" t="s">
        <x:v>93</x:v>
      </x:c>
      <x:c r="J4" s="10" t="s">
        <x:v>11</x:v>
      </x:c>
      <x:c r="K4" s="6" t="s">
        <x:v>93</x:v>
      </x:c>
      <x:c r="L4" s="10" t="s">
        <x:v>11</x:v>
      </x:c>
      <x:c r="M4" s="6" t="s">
        <x:v>93</x:v>
      </x:c>
      <x:c r="N4" s="10" t="s">
        <x:v>11</x:v>
      </x:c>
      <x:c r="O4" s="6" t="s">
        <x:v>93</x:v>
      </x:c>
      <x:c r="P4" s="10" t="s">
        <x:v>11</x:v>
      </x:c>
      <x:c r="Q4" s="6" t="s">
        <x:v>93</x:v>
      </x:c>
      <x:c r="R4" s="10" t="s">
        <x:v>11</x:v>
      </x:c>
      <x:c r="S4" s="6" t="s">
        <x:v>93</x:v>
      </x:c>
      <x:c r="T4" s="10" t="s">
        <x:v>11</x:v>
      </x:c>
      <x:c r="U4" s="6" t="s">
        <x:v>93</x:v>
      </x:c>
      <x:c r="V4" s="10" t="s">
        <x:v>11</x:v>
      </x:c>
      <x:c r="W4" s="6" t="s">
        <x:v>93</x:v>
      </x:c>
      <x:c r="X4" s="10" t="s">
        <x:v>11</x:v>
      </x:c>
      <x:c r="Y4" s="6" t="s">
        <x:v>93</x:v>
      </x:c>
      <x:c r="Z4" s="10" t="s">
        <x:v>11</x:v>
      </x:c>
      <x:c r="AA4" s="6" t="s">
        <x:v>93</x:v>
      </x:c>
      <x:c r="AB4" s="10" t="s">
        <x:v>11</x:v>
      </x:c>
      <x:c r="AC4" s="6" t="s">
        <x:v>93</x:v>
      </x:c>
    </x:row>
    <x:row r="5" spans="1:29" s="1" customFormat="1">
      <x:c r="A5" s="213">
        <x:f>IF(ISTEXT(B5)=TRUE,1,"")</x:f>
        <x:v>1</x:v>
      </x:c>
      <x:c r="B5" s="215" t="s">
        <x:v>84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3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8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64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77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87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69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62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34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76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25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19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33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112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26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28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27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30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42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18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108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109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115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36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41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40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47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114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31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95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152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97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118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96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92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117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146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100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94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46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44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90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120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110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29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103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125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113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39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151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161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148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6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10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0</x:v>
      </x:c>
      <x:c r="B3" s="201" t="s">
        <x:v>130</x:v>
      </x:c>
      <x:c r="C3" s="198" t="s">
        <x:v>55</x:v>
      </x:c>
      <x:c r="D3" s="199"/>
      <x:c r="E3" s="191" t="s">
        <x:v>105</x:v>
      </x:c>
      <x:c r="F3" s="192"/>
      <x:c r="G3" s="192"/>
      <x:c r="H3" s="193"/>
      <x:c r="I3" s="194" t="s">
        <x:v>37</x:v>
      </x:c>
      <x:c r="J3" s="195"/>
      <x:c r="K3" s="195"/>
      <x:c r="L3" s="196"/>
    </x:row>
    <x:row r="4" spans="1:15">
      <x:c r="A4" s="200"/>
      <x:c r="B4" s="202"/>
      <x:c r="C4" s="29" t="s">
        <x:v>14</x:v>
      </x:c>
      <x:c r="D4" s="29" t="s">
        <x:v>78</x:v>
      </x:c>
      <x:c r="E4" s="30" t="s">
        <x:v>38</x:v>
      </x:c>
      <x:c r="F4" s="30" t="s">
        <x:v>43</x:v>
      </x:c>
      <x:c r="G4" s="30" t="s">
        <x:v>24</x:v>
      </x:c>
      <x:c r="H4" s="52" t="s">
        <x:v>22</x:v>
      </x:c>
      <x:c r="I4" s="53" t="s">
        <x:v>20</x:v>
      </x:c>
      <x:c r="J4" s="55" t="s">
        <x:v>13</x:v>
      </x:c>
      <x:c r="K4" s="50" t="s">
        <x:v>12</x:v>
      </x:c>
      <x:c r="L4" s="55" t="s">
        <x:v>1</x:v>
      </x:c>
      <x:c r="O4" s="37"/>
    </x:row>
    <x:row r="5" spans="1:38" ht="15">
      <x:c r="A5" s="57">
        <x:v>1</x:v>
      </x:c>
      <x:c r="B5" s="32" t="str">
        <x:f>IF(ISERROR(VLOOKUP($A5,WBS!$A$5:$G743,2,FALSE))=TRUE,"",IF(ISBLANK(VLOOKUP($A5,WBS!$A$5:$G743,2,FALSE))=TRUE,"",VLOOKUP($A5,WBS!$A$5:$G743,2,FALSE)))</x:f>
        <x:v>전체 프로젝트</x:v>
      </x:c>
      <x:c r="C5" s="33" t="str">
        <x:f>IF(ISERROR(VLOOKUP($A5,WBS!$A5:$G743,5,FALSE))=TRUE,"",VLOOKUP($A5,WBS!$A5:$G743,5,FALSE))</x:f>
        <x:v>작업 대기</x:v>
      </x:c>
      <x:c r="D5" s="33">
        <x:f>IF(ISERROR(VLOOKUP($A5,WBS!$A5:$G743,6,FALSE))=TRUE,"",VLOOKUP($A5,WBS!$A5:$G743,6,FALSE))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IF(ISERROR(VLOOKUP($A6,WBS!$A$5:$G744,2,FALSE))=TRUE,"",IF(ISBLANK(VLOOKUP($A6,WBS!$A$5:$G744,2,FALSE))=TRUE,"",VLOOKUP($A6,WBS!$A$5:$G744,2,FALSE)))</x:f>
        <x:v/>
      </x:c>
      <x:c r="C6" s="33" t="str">
        <x:f>IF(ISERROR(VLOOKUP($A6,WBS!$A6:$G744,5,FALSE))=TRUE,"",VLOOKUP($A6,WBS!$A6:$G744,5,FALSE))</x:f>
        <x:v/>
      </x:c>
      <x:c r="D6" s="33" t="str">
        <x:f>IF(ISERROR(VLOOKUP($A6,WBS!$A6:$G744,6,FALSE))=TRUE,"",VLOOKUP($A6,WBS!$A6:$G744,6,FALSE))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101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IF(ISERROR(VLOOKUP($A7,WBS!$A$5:$G745,2,FALSE))=TRUE,"",IF(ISBLANK(VLOOKUP($A7,WBS!$A$5:$G745,2,FALSE))=TRUE,"",VLOOKUP($A7,WBS!$A$5:$G745,2,FALSE)))</x:f>
        <x:v/>
      </x:c>
      <x:c r="C7" s="33" t="str">
        <x:f>IF(ISERROR(VLOOKUP($A7,WBS!$A6:$G745,5,FALSE))=TRUE,"",VLOOKUP($A7,WBS!$A6:$G745,5,FALSE))</x:f>
        <x:v/>
      </x:c>
      <x:c r="D7" s="33" t="str">
        <x:f>IF(ISERROR(VLOOKUP($A7,WBS!$A6:$G745,6,FALSE))=TRUE,"",VLOOKUP($A7,WBS!$A6:$G745,6,FALSE))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16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IF(ISERROR(VLOOKUP($A8,WBS!$A$5:$G746,2,FALSE))=TRUE,"",IF(ISBLANK(VLOOKUP($A8,WBS!$A$5:$G746,2,FALSE))=TRUE,"",VLOOKUP($A8,WBS!$A$5:$G746,2,FALSE)))</x:f>
        <x:v/>
      </x:c>
      <x:c r="C8" s="33" t="str">
        <x:f>IF(ISERROR(VLOOKUP($A8,WBS!$A6:$G746,5,FALSE))=TRUE,"",VLOOKUP($A8,WBS!$A6:$G746,5,FALSE))</x:f>
        <x:v/>
      </x:c>
      <x:c r="D8" s="33" t="str">
        <x:f>IF(ISERROR(VLOOKUP($A8,WBS!$A6:$G746,6,FALSE))=TRUE,"",VLOOKUP($A8,WBS!$A6:$G746,6,FALSE))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IF(ISERROR(VLOOKUP($A9,WBS!$A$5:$G747,2,FALSE))=TRUE,"",IF(ISBLANK(VLOOKUP($A9,WBS!$A$5:$G747,2,FALSE))=TRUE,"",VLOOKUP($A9,WBS!$A$5:$G747,2,FALSE)))</x:f>
        <x:v/>
      </x:c>
      <x:c r="C9" s="33" t="str">
        <x:f>IF(ISERROR(VLOOKUP($A9,WBS!$A6:$G747,5,FALSE))=TRUE,"",VLOOKUP($A9,WBS!$A6:$G747,5,FALSE))</x:f>
        <x:v/>
      </x:c>
      <x:c r="D9" s="33" t="str">
        <x:f>IF(ISERROR(VLOOKUP($A9,WBS!$A6:$G747,6,FALSE))=TRUE,"",VLOOKUP($A9,WBS!$A6:$G747,6,FALSE))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IF(ISERROR(VLOOKUP($A10,WBS!$A$5:$G748,2,FALSE))=TRUE,"",IF(ISBLANK(VLOOKUP($A10,WBS!$A$5:$G748,2,FALSE))=TRUE,"",VLOOKUP($A10,WBS!$A$5:$G748,2,FALSE)))</x:f>
        <x:v/>
      </x:c>
      <x:c r="C10" s="33" t="str">
        <x:f>IF(ISERROR(VLOOKUP($A10,WBS!$A6:$G748,5,FALSE))=TRUE,"",VLOOKUP($A10,WBS!$A6:$G748,5,FALSE))</x:f>
        <x:v/>
      </x:c>
      <x:c r="D10" s="33" t="str">
        <x:f>IF(ISERROR(VLOOKUP($A10,WBS!$A6:$G748,6,FALSE))=TRUE,"",VLOOKUP($A10,WBS!$A6:$G748,6,FALSE))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IF(ISERROR(VLOOKUP($A11,WBS!$A$5:$G749,2,FALSE))=TRUE,"",IF(ISBLANK(VLOOKUP($A11,WBS!$A$5:$G749,2,FALSE))=TRUE,"",VLOOKUP($A11,WBS!$A$5:$G749,2,FALSE)))</x:f>
        <x:v/>
      </x:c>
      <x:c r="C11" s="33" t="str">
        <x:f>IF(ISERROR(VLOOKUP($A11,WBS!$A6:$G749,5,FALSE))=TRUE,"",VLOOKUP($A11,WBS!$A6:$G749,5,FALSE))</x:f>
        <x:v/>
      </x:c>
      <x:c r="D11" s="33" t="str">
        <x:f>IF(ISERROR(VLOOKUP($A11,WBS!$A6:$G749,6,FALSE))=TRUE,"",VLOOKUP($A11,WBS!$A6:$G749,6,FALSE))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IF(ISERROR(VLOOKUP($A12,WBS!$A$5:$G750,2,FALSE))=TRUE,"",IF(ISBLANK(VLOOKUP($A12,WBS!$A$5:$G750,2,FALSE))=TRUE,"",VLOOKUP($A12,WBS!$A$5:$G750,2,FALSE)))</x:f>
        <x:v/>
      </x:c>
      <x:c r="C12" s="33" t="str">
        <x:f>IF(ISERROR(VLOOKUP($A12,WBS!$A6:$G750,5,FALSE))=TRUE,"",VLOOKUP($A12,WBS!$A6:$G750,5,FALSE))</x:f>
        <x:v/>
      </x:c>
      <x:c r="D12" s="33" t="str">
        <x:f>IF(ISERROR(VLOOKUP($A12,WBS!$A6:$G750,6,FALSE))=TRUE,"",VLOOKUP($A12,WBS!$A6:$G750,6,FALSE))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IF(ISERROR(VLOOKUP($A13,WBS!$A$5:$G751,2,FALSE))=TRUE,"",IF(ISBLANK(VLOOKUP($A13,WBS!$A$5:$G751,2,FALSE))=TRUE,"",VLOOKUP($A13,WBS!$A$5:$G751,2,FALSE)))</x:f>
        <x:v/>
      </x:c>
      <x:c r="C13" s="33" t="str">
        <x:f>IF(ISERROR(VLOOKUP($A13,WBS!$A6:$G751,5,FALSE))=TRUE,"",VLOOKUP($A13,WBS!$A6:$G751,5,FALSE))</x:f>
        <x:v/>
      </x:c>
      <x:c r="D13" s="33" t="str">
        <x:f>IF(ISERROR(VLOOKUP($A13,WBS!$A6:$G751,6,FALSE))=TRUE,"",VLOOKUP($A13,WBS!$A6:$G751,6,FALSE))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IF(ISERROR(VLOOKUP($A14,WBS!$A$5:$G752,2,FALSE))=TRUE,"",IF(ISBLANK(VLOOKUP($A14,WBS!$A$5:$G752,2,FALSE))=TRUE,"",VLOOKUP($A14,WBS!$A$5:$G752,2,FALSE)))</x:f>
        <x:v/>
      </x:c>
      <x:c r="C14" s="33" t="str">
        <x:f>IF(ISERROR(VLOOKUP($A14,WBS!$A7:$G752,5,FALSE))=TRUE,"",VLOOKUP($A14,WBS!$A7:$G752,5,FALSE))</x:f>
        <x:v/>
      </x:c>
      <x:c r="D14" s="33" t="str">
        <x:f>IF(ISERROR(VLOOKUP($A14,WBS!$A7:$G752,6,FALSE))=TRUE,"",VLOOKUP($A14,WBS!$A7:$G752,6,FALSE))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IF(ISERROR(VLOOKUP($A15,WBS!$A$5:$G753,2,FALSE))=TRUE,"",IF(ISBLANK(VLOOKUP($A15,WBS!$A$5:$G753,2,FALSE))=TRUE,"",VLOOKUP($A15,WBS!$A$5:$G753,2,FALSE)))</x:f>
        <x:v/>
      </x:c>
      <x:c r="C15" s="33" t="str">
        <x:f>IF(ISERROR(VLOOKUP($A15,WBS!$A7:$G753,5,FALSE))=TRUE,"",VLOOKUP($A15,WBS!$A7:$G753,5,FALSE))</x:f>
        <x:v/>
      </x:c>
      <x:c r="D15" s="33" t="str">
        <x:f>IF(ISERROR(VLOOKUP($A15,WBS!$A7:$G753,6,FALSE))=TRUE,"",VLOOKUP($A15,WBS!$A7:$G753,6,FALSE))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IF(ISERROR(VLOOKUP($A16,WBS!$A$5:$G754,2,FALSE))=TRUE,"",IF(ISBLANK(VLOOKUP($A16,WBS!$A$5:$G754,2,FALSE))=TRUE,"",VLOOKUP($A16,WBS!$A$5:$G754,2,FALSE)))</x:f>
        <x:v/>
      </x:c>
      <x:c r="C16" s="33" t="str">
        <x:f>IF(ISERROR(VLOOKUP($A16,WBS!$A7:$G754,5,FALSE))=TRUE,"",VLOOKUP($A16,WBS!$A7:$G754,5,FALSE))</x:f>
        <x:v/>
      </x:c>
      <x:c r="D16" s="33" t="str">
        <x:f>IF(ISERROR(VLOOKUP($A16,WBS!$A7:$G754,6,FALSE))=TRUE,"",VLOOKUP($A16,WBS!$A7:$G754,6,FALSE))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IF(ISERROR(VLOOKUP($A17,WBS!$A$5:$G755,2,FALSE))=TRUE,"",IF(ISBLANK(VLOOKUP($A17,WBS!$A$5:$G755,2,FALSE))=TRUE,"",VLOOKUP($A17,WBS!$A$5:$G755,2,FALSE)))</x:f>
        <x:v/>
      </x:c>
      <x:c r="C17" s="33" t="str">
        <x:f>IF(ISERROR(VLOOKUP($A17,WBS!$A10:$G755,5,FALSE))=TRUE,"",VLOOKUP($A17,WBS!$A10:$G755,5,FALSE))</x:f>
        <x:v/>
      </x:c>
      <x:c r="D17" s="33" t="str">
        <x:f>IF(ISERROR(VLOOKUP($A17,WBS!$A10:$G755,6,FALSE))=TRUE,"",VLOOKUP($A17,WBS!$A10:$G755,6,FALSE))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IF(ISERROR(VLOOKUP($A18,WBS!$A$5:$G756,2,FALSE))=TRUE,"",IF(ISBLANK(VLOOKUP($A18,WBS!$A$5:$G756,2,FALSE))=TRUE,"",VLOOKUP($A18,WBS!$A$5:$G756,2,FALSE)))</x:f>
        <x:v/>
      </x:c>
      <x:c r="C18" s="33" t="str">
        <x:f>IF(ISERROR(VLOOKUP($A18,WBS!$A11:$G756,5,FALSE))=TRUE,"",VLOOKUP($A18,WBS!$A11:$G756,5,FALSE))</x:f>
        <x:v/>
      </x:c>
      <x:c r="D18" s="33" t="str">
        <x:f>IF(ISERROR(VLOOKUP($A18,WBS!$A11:$G756,6,FALSE))=TRUE,"",VLOOKUP($A18,WBS!$A11:$G756,6,FALSE))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IF(ISERROR(VLOOKUP($A19,WBS!$A$5:$G757,2,FALSE))=TRUE,"",IF(ISBLANK(VLOOKUP($A19,WBS!$A$5:$G757,2,FALSE))=TRUE,"",VLOOKUP($A19,WBS!$A$5:$G757,2,FALSE)))</x:f>
        <x:v/>
      </x:c>
      <x:c r="C19" s="33" t="str">
        <x:f>IF(ISERROR(VLOOKUP($A19,WBS!$A12:$G757,5,FALSE))=TRUE,"",VLOOKUP($A19,WBS!$A12:$G757,5,FALSE))</x:f>
        <x:v/>
      </x:c>
      <x:c r="D19" s="33" t="str">
        <x:f>IF(ISERROR(VLOOKUP($A19,WBS!$A12:$G757,6,FALSE))=TRUE,"",VLOOKUP($A19,WBS!$A12:$G757,6,FALSE))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IF(ISERROR(VLOOKUP($A20,WBS!$A$5:$G758,2,FALSE))=TRUE,"",IF(ISBLANK(VLOOKUP($A20,WBS!$A$5:$G758,2,FALSE))=TRUE,"",VLOOKUP($A20,WBS!$A$5:$G758,2,FALSE)))</x:f>
        <x:v/>
      </x:c>
      <x:c r="C20" s="33" t="str">
        <x:f>IF(ISERROR(VLOOKUP($A20,WBS!$A13:$G758,5,FALSE))=TRUE,"",VLOOKUP($A20,WBS!$A13:$G758,5,FALSE))</x:f>
        <x:v/>
      </x:c>
      <x:c r="D20" s="33" t="str">
        <x:f>IF(ISERROR(VLOOKUP($A20,WBS!$A13:$G758,6,FALSE))=TRUE,"",VLOOKUP($A20,WBS!$A13:$G758,6,FALSE))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IF(ISERROR(VLOOKUP($A21,WBS!$A$5:$G759,2,FALSE))=TRUE,"",IF(ISBLANK(VLOOKUP($A21,WBS!$A$5:$G759,2,FALSE))=TRUE,"",VLOOKUP($A21,WBS!$A$5:$G759,2,FALSE)))</x:f>
        <x:v/>
      </x:c>
      <x:c r="C21" s="33" t="str">
        <x:f>IF(ISERROR(VLOOKUP($A21,WBS!$A16:$G759,5,FALSE))=TRUE,"",VLOOKUP($A21,WBS!$A16:$G759,5,FALSE))</x:f>
        <x:v/>
      </x:c>
      <x:c r="D21" s="33" t="str">
        <x:f>IF(ISERROR(VLOOKUP($A21,WBS!$A16:$G759,6,FALSE))=TRUE,"",VLOOKUP($A21,WBS!$A16:$G759,6,FALSE))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IF(ISERROR(VLOOKUP($A22,WBS!$A$5:$G760,2,FALSE))=TRUE,"",IF(ISBLANK(VLOOKUP($A22,WBS!$A$5:$G760,2,FALSE))=TRUE,"",VLOOKUP($A22,WBS!$A$5:$G760,2,FALSE)))</x:f>
        <x:v/>
      </x:c>
      <x:c r="C22" s="33" t="str">
        <x:f>IF(ISERROR(VLOOKUP($A22,WBS!$A35:$G760,5,FALSE))=TRUE,"",VLOOKUP($A22,WBS!$A35:$G760,5,FALSE))</x:f>
        <x:v/>
      </x:c>
      <x:c r="D22" s="33" t="str">
        <x:f>IF(ISERROR(VLOOKUP($A22,WBS!$A35:$G760,6,FALSE))=TRUE,"",VLOOKUP($A22,WBS!$A35:$G760,6,FALSE))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IF(ISERROR(VLOOKUP($A23,WBS!$A$5:$G761,2,FALSE))=TRUE,"",IF(ISBLANK(VLOOKUP($A23,WBS!$A$5:$G761,2,FALSE))=TRUE,"",VLOOKUP($A23,WBS!$A$5:$G761,2,FALSE)))</x:f>
        <x:v/>
      </x:c>
      <x:c r="C23" s="33" t="str">
        <x:f>IF(ISERROR(VLOOKUP($A23,WBS!$A35:$G761,5,FALSE))=TRUE,"",VLOOKUP($A23,WBS!$A35:$G761,5,FALSE))</x:f>
        <x:v/>
      </x:c>
      <x:c r="D23" s="33" t="str">
        <x:f>IF(ISERROR(VLOOKUP($A23,WBS!$A35:$G761,6,FALSE))=TRUE,"",VLOOKUP($A23,WBS!$A35:$G761,6,FALSE))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IF(ISERROR(VLOOKUP($A24,WBS!$A$5:$G762,2,FALSE))=TRUE,"",IF(ISBLANK(VLOOKUP($A24,WBS!$A$5:$G762,2,FALSE))=TRUE,"",VLOOKUP($A24,WBS!$A$5:$G762,2,FALSE)))</x:f>
        <x:v/>
      </x:c>
      <x:c r="C24" s="33" t="str">
        <x:f>IF(ISERROR(VLOOKUP($A24,WBS!$A41:$G762,5,FALSE))=TRUE,"",VLOOKUP($A24,WBS!$A41:$G762,5,FALSE))</x:f>
        <x:v/>
      </x:c>
      <x:c r="D24" s="33" t="str">
        <x:f>IF(ISERROR(VLOOKUP($A24,WBS!$A41:$G762,6,FALSE))=TRUE,"",VLOOKUP($A24,WBS!$A41:$G762,6,FALSE))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IF(ISERROR(VLOOKUP($A25,WBS!$A$5:$G763,2,FALSE))=TRUE,"",IF(ISBLANK(VLOOKUP($A25,WBS!$A$5:$G763,2,FALSE))=TRUE,"",VLOOKUP($A25,WBS!$A$5:$G763,2,FALSE)))</x:f>
        <x:v/>
      </x:c>
      <x:c r="C25" s="33" t="str">
        <x:f>IF(ISERROR(VLOOKUP($A25,WBS!$A41:$G763,5,FALSE))=TRUE,"",VLOOKUP($A25,WBS!$A41:$G763,5,FALSE))</x:f>
        <x:v/>
      </x:c>
      <x:c r="D25" s="33" t="str">
        <x:f>IF(ISERROR(VLOOKUP($A25,WBS!$A41:$G763,6,FALSE))=TRUE,"",VLOOKUP($A25,WBS!$A41:$G763,6,FALSE))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IF(ISERROR(VLOOKUP($A26,WBS!$A$5:$G764,2,FALSE))=TRUE,"",IF(ISBLANK(VLOOKUP($A26,WBS!$A$5:$G764,2,FALSE))=TRUE,"",VLOOKUP($A26,WBS!$A$5:$G764,2,FALSE)))</x:f>
        <x:v/>
      </x:c>
      <x:c r="C26" s="33" t="str">
        <x:f>IF(ISERROR(VLOOKUP($A26,WBS!$A41:$G764,5,FALSE))=TRUE,"",VLOOKUP($A26,WBS!$A41:$G764,5,FALSE))</x:f>
        <x:v/>
      </x:c>
      <x:c r="D26" s="33" t="str">
        <x:f>IF(ISERROR(VLOOKUP($A26,WBS!$A41:$G764,6,FALSE))=TRUE,"",VLOOKUP($A26,WBS!$A41:$G764,6,FALSE))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IF(ISERROR(VLOOKUP($A27,WBS!$A$5:$G765,2,FALSE))=TRUE,"",IF(ISBLANK(VLOOKUP($A27,WBS!$A$5:$G765,2,FALSE))=TRUE,"",VLOOKUP($A27,WBS!$A$5:$G765,2,FALSE)))</x:f>
        <x:v/>
      </x:c>
      <x:c r="C27" s="33" t="str">
        <x:f>IF(ISERROR(VLOOKUP($A27,WBS!$A41:$G765,5,FALSE))=TRUE,"",VLOOKUP($A27,WBS!$A41:$G765,5,FALSE))</x:f>
        <x:v/>
      </x:c>
      <x:c r="D27" s="33" t="str">
        <x:f>IF(ISERROR(VLOOKUP($A27,WBS!$A41:$G765,6,FALSE))=TRUE,"",VLOOKUP($A27,WBS!$A41:$G765,6,FALSE))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IF(ISERROR(VLOOKUP($A28,WBS!$A$5:$G766,2,FALSE))=TRUE,"",IF(ISBLANK(VLOOKUP($A28,WBS!$A$5:$G766,2,FALSE))=TRUE,"",VLOOKUP($A28,WBS!$A$5:$G766,2,FALSE)))</x:f>
        <x:v/>
      </x:c>
      <x:c r="C28" s="33" t="str">
        <x:f>IF(ISERROR(VLOOKUP($A28,WBS!$A41:$G766,5,FALSE))=TRUE,"",VLOOKUP($A28,WBS!$A41:$G766,5,FALSE))</x:f>
        <x:v/>
      </x:c>
      <x:c r="D28" s="33" t="str">
        <x:f>IF(ISERROR(VLOOKUP($A28,WBS!$A41:$G766,6,FALSE))=TRUE,"",VLOOKUP($A28,WBS!$A41:$G766,6,FALSE))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IF(ISERROR(VLOOKUP($A29,WBS!$A$5:$G767,2,FALSE))=TRUE,"",IF(ISBLANK(VLOOKUP($A29,WBS!$A$5:$G767,2,FALSE))=TRUE,"",VLOOKUP($A29,WBS!$A$5:$G767,2,FALSE)))</x:f>
        <x:v/>
      </x:c>
      <x:c r="C29" s="33" t="str">
        <x:f>IF(ISERROR(VLOOKUP($A29,WBS!$A41:$G767,5,FALSE))=TRUE,"",VLOOKUP($A29,WBS!$A41:$G767,5,FALSE))</x:f>
        <x:v/>
      </x:c>
      <x:c r="D29" s="33" t="str">
        <x:f>IF(ISERROR(VLOOKUP($A29,WBS!$A41:$G767,6,FALSE))=TRUE,"",VLOOKUP($A29,WBS!$A41:$G767,6,FALSE))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IF(ISERROR(VLOOKUP($A30,WBS!$A$5:$G768,2,FALSE))=TRUE,"",IF(ISBLANK(VLOOKUP($A30,WBS!$A$5:$G768,2,FALSE))=TRUE,"",VLOOKUP($A30,WBS!$A$5:$G768,2,FALSE)))</x:f>
        <x:v/>
      </x:c>
      <x:c r="C30" s="33" t="str">
        <x:f>IF(ISERROR(VLOOKUP($A30,WBS!$A41:$G768,5,FALSE))=TRUE,"",VLOOKUP($A30,WBS!$A41:$G768,5,FALSE))</x:f>
        <x:v/>
      </x:c>
      <x:c r="D30" s="33" t="str">
        <x:f>IF(ISERROR(VLOOKUP($A30,WBS!$A41:$G768,6,FALSE))=TRUE,"",VLOOKUP($A30,WBS!$A41:$G768,6,FALSE))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IF(ISERROR(VLOOKUP($A31,WBS!$A$5:$G769,2,FALSE))=TRUE,"",IF(ISBLANK(VLOOKUP($A31,WBS!$A$5:$G769,2,FALSE))=TRUE,"",VLOOKUP($A31,WBS!$A$5:$G769,2,FALSE)))</x:f>
        <x:v/>
      </x:c>
      <x:c r="C31" s="33" t="str">
        <x:f>IF(ISERROR(VLOOKUP($A31,WBS!$A41:$G769,5,FALSE))=TRUE,"",VLOOKUP($A31,WBS!$A41:$G769,5,FALSE))</x:f>
        <x:v/>
      </x:c>
      <x:c r="D31" s="33" t="str">
        <x:f>IF(ISERROR(VLOOKUP($A31,WBS!$A41:$G769,6,FALSE))=TRUE,"",VLOOKUP($A31,WBS!$A41:$G769,6,FALSE))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IF(ISERROR(VLOOKUP($A32,WBS!$A$5:$G770,2,FALSE))=TRUE,"",IF(ISBLANK(VLOOKUP($A32,WBS!$A$5:$G770,2,FALSE))=TRUE,"",VLOOKUP($A32,WBS!$A$5:$G770,2,FALSE)))</x:f>
        <x:v/>
      </x:c>
      <x:c r="C32" s="33" t="str">
        <x:f>IF(ISERROR(VLOOKUP($A32,WBS!$A41:$G770,5,FALSE))=TRUE,"",VLOOKUP($A32,WBS!$A41:$G770,5,FALSE))</x:f>
        <x:v/>
      </x:c>
      <x:c r="D32" s="33" t="str">
        <x:f>IF(ISERROR(VLOOKUP($A32,WBS!$A41:$G770,6,FALSE))=TRUE,"",VLOOKUP($A32,WBS!$A41:$G770,6,FALSE))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IF(ISERROR(VLOOKUP($A33,WBS!$A$5:$G771,2,FALSE))=TRUE,"",IF(ISBLANK(VLOOKUP($A33,WBS!$A$5:$G771,2,FALSE))=TRUE,"",VLOOKUP($A33,WBS!$A$5:$G771,2,FALSE)))</x:f>
        <x:v/>
      </x:c>
      <x:c r="C33" s="33" t="str">
        <x:f>IF(ISERROR(VLOOKUP($A33,WBS!$A41:$G771,5,FALSE))=TRUE,"",VLOOKUP($A33,WBS!$A41:$G771,5,FALSE))</x:f>
        <x:v/>
      </x:c>
      <x:c r="D33" s="33" t="str">
        <x:f>IF(ISERROR(VLOOKUP($A33,WBS!$A41:$G771,6,FALSE))=TRUE,"",VLOOKUP($A33,WBS!$A41:$G771,6,FALSE))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IF(ISERROR(VLOOKUP($A34,WBS!$A$5:$G772,2,FALSE))=TRUE,"",IF(ISBLANK(VLOOKUP($A34,WBS!$A$5:$G772,2,FALSE))=TRUE,"",VLOOKUP($A34,WBS!$A$5:$G772,2,FALSE)))</x:f>
        <x:v/>
      </x:c>
      <x:c r="C34" s="33" t="str">
        <x:f>IF(ISERROR(VLOOKUP($A34,WBS!$A41:$G772,5,FALSE))=TRUE,"",VLOOKUP($A34,WBS!$A41:$G772,5,FALSE))</x:f>
        <x:v/>
      </x:c>
      <x:c r="D34" s="33" t="str">
        <x:f>IF(ISERROR(VLOOKUP($A34,WBS!$A41:$G772,6,FALSE))=TRUE,"",VLOOKUP($A34,WBS!$A41:$G772,6,FALSE))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IF(ISERROR(VLOOKUP($A35,WBS!$A$5:$G773,2,FALSE))=TRUE,"",IF(ISBLANK(VLOOKUP($A35,WBS!$A$5:$G773,2,FALSE))=TRUE,"",VLOOKUP($A35,WBS!$A$5:$G773,2,FALSE)))</x:f>
        <x:v/>
      </x:c>
      <x:c r="C35" s="33" t="str">
        <x:f>IF(ISERROR(VLOOKUP($A35,WBS!$A41:$G773,5,FALSE))=TRUE,"",VLOOKUP($A35,WBS!$A41:$G773,5,FALSE))</x:f>
        <x:v/>
      </x:c>
      <x:c r="D35" s="33" t="str">
        <x:f>IF(ISERROR(VLOOKUP($A35,WBS!$A41:$G773,6,FALSE))=TRUE,"",VLOOKUP($A35,WBS!$A41:$G773,6,FALSE))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IF(ISERROR(VLOOKUP($A36,WBS!$A$5:$G774,2,FALSE))=TRUE,"",IF(ISBLANK(VLOOKUP($A36,WBS!$A$5:$G774,2,FALSE))=TRUE,"",VLOOKUP($A36,WBS!$A$5:$G774,2,FALSE)))</x:f>
        <x:v/>
      </x:c>
      <x:c r="C36" s="33" t="str">
        <x:f>IF(ISERROR(VLOOKUP($A36,WBS!$A41:$G774,5,FALSE))=TRUE,"",VLOOKUP($A36,WBS!$A41:$G774,5,FALSE))</x:f>
        <x:v/>
      </x:c>
      <x:c r="D36" s="33" t="str">
        <x:f>IF(ISERROR(VLOOKUP($A36,WBS!$A41:$G774,6,FALSE))=TRUE,"",VLOOKUP($A36,WBS!$A41:$G774,6,FALSE))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IF(ISERROR(VLOOKUP($A37,WBS!$A$5:$G775,2,FALSE))=TRUE,"",IF(ISBLANK(VLOOKUP($A37,WBS!$A$5:$G775,2,FALSE))=TRUE,"",VLOOKUP($A37,WBS!$A$5:$G775,2,FALSE)))</x:f>
        <x:v/>
      </x:c>
      <x:c r="C37" s="33" t="str">
        <x:f>IF(ISERROR(VLOOKUP($A37,WBS!$A41:$G775,5,FALSE))=TRUE,"",VLOOKUP($A37,WBS!$A41:$G775,5,FALSE))</x:f>
        <x:v/>
      </x:c>
      <x:c r="D37" s="33" t="str">
        <x:f>IF(ISERROR(VLOOKUP($A37,WBS!$A41:$G775,6,FALSE))=TRUE,"",VLOOKUP($A37,WBS!$A41:$G775,6,FALSE))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IF(ISERROR(VLOOKUP($A38,WBS!$A$5:$G776,2,FALSE))=TRUE,"",IF(ISBLANK(VLOOKUP($A38,WBS!$A$5:$G776,2,FALSE))=TRUE,"",VLOOKUP($A38,WBS!$A$5:$G776,2,FALSE)))</x:f>
        <x:v/>
      </x:c>
      <x:c r="C38" s="33" t="str">
        <x:f>IF(ISERROR(VLOOKUP($A38,WBS!$A41:$G776,5,FALSE))=TRUE,"",VLOOKUP($A38,WBS!$A41:$G776,5,FALSE))</x:f>
        <x:v/>
      </x:c>
      <x:c r="D38" s="33" t="str">
        <x:f>IF(ISERROR(VLOOKUP($A38,WBS!$A41:$G776,6,FALSE))=TRUE,"",VLOOKUP($A38,WBS!$A41:$G776,6,FALSE))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IF(ISERROR(VLOOKUP($A39,WBS!$A$5:$G777,2,FALSE))=TRUE,"",IF(ISBLANK(VLOOKUP($A39,WBS!$A$5:$G777,2,FALSE))=TRUE,"",VLOOKUP($A39,WBS!$A$5:$G777,2,FALSE)))</x:f>
        <x:v/>
      </x:c>
      <x:c r="C39" s="33" t="str">
        <x:f>IF(ISERROR(VLOOKUP($A39,WBS!$A41:$G777,5,FALSE))=TRUE,"",VLOOKUP($A39,WBS!$A41:$G777,5,FALSE))</x:f>
        <x:v/>
      </x:c>
      <x:c r="D39" s="33" t="str">
        <x:f>IF(ISERROR(VLOOKUP($A39,WBS!$A41:$G777,6,FALSE))=TRUE,"",VLOOKUP($A39,WBS!$A41:$G777,6,FALSE))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IF(ISERROR(VLOOKUP($A40,WBS!$A$5:$G778,2,FALSE))=TRUE,"",IF(ISBLANK(VLOOKUP($A40,WBS!$A$5:$G778,2,FALSE))=TRUE,"",VLOOKUP($A40,WBS!$A$5:$G778,2,FALSE)))</x:f>
        <x:v/>
      </x:c>
      <x:c r="C40" s="33" t="str">
        <x:f>IF(ISERROR(VLOOKUP($A40,WBS!$A41:$G778,5,FALSE))=TRUE,"",VLOOKUP($A40,WBS!$A41:$G778,5,FALSE))</x:f>
        <x:v/>
      </x:c>
      <x:c r="D40" s="33" t="str">
        <x:f>IF(ISERROR(VLOOKUP($A40,WBS!$A41:$G778,6,FALSE))=TRUE,"",VLOOKUP($A40,WBS!$A41:$G778,6,FALSE))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IF(ISERROR(VLOOKUP($A41,WBS!$A$5:$G779,2,FALSE))=TRUE,"",IF(ISBLANK(VLOOKUP($A41,WBS!$A$5:$G779,2,FALSE))=TRUE,"",VLOOKUP($A41,WBS!$A$5:$G779,2,FALSE)))</x:f>
        <x:v/>
      </x:c>
      <x:c r="C41" s="33" t="str">
        <x:f>IF(ISERROR(VLOOKUP($A41,WBS!$A41:$G779,5,FALSE))=TRUE,"",VLOOKUP($A41,WBS!$A41:$G779,5,FALSE))</x:f>
        <x:v/>
      </x:c>
      <x:c r="D41" s="33" t="str">
        <x:f>IF(ISERROR(VLOOKUP($A41,WBS!$A41:$G779,6,FALSE))=TRUE,"",VLOOKUP($A41,WBS!$A41:$G779,6,FALSE))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IF(ISERROR(VLOOKUP($A42,WBS!$A$5:$G780,2,FALSE))=TRUE,"",IF(ISBLANK(VLOOKUP($A42,WBS!$A$5:$G780,2,FALSE))=TRUE,"",VLOOKUP($A42,WBS!$A$5:$G780,2,FALSE)))</x:f>
        <x:v/>
      </x:c>
      <x:c r="C42" s="33" t="str">
        <x:f>IF(ISERROR(VLOOKUP($A42,WBS!$A41:$G780,5,FALSE))=TRUE,"",VLOOKUP($A42,WBS!$A41:$G780,5,FALSE))</x:f>
        <x:v/>
      </x:c>
      <x:c r="D42" s="33" t="str">
        <x:f>IF(ISERROR(VLOOKUP($A42,WBS!$A41:$G780,6,FALSE))=TRUE,"",VLOOKUP($A42,WBS!$A41:$G780,6,FALSE))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IF(ISERROR(VLOOKUP($A43,WBS!$A$5:$G781,2,FALSE))=TRUE,"",IF(ISBLANK(VLOOKUP($A43,WBS!$A$5:$G781,2,FALSE))=TRUE,"",VLOOKUP($A43,WBS!$A$5:$G781,2,FALSE)))</x:f>
        <x:v/>
      </x:c>
      <x:c r="C43" s="33" t="str">
        <x:f>IF(ISERROR(VLOOKUP($A43,WBS!$A41:$G781,5,FALSE))=TRUE,"",VLOOKUP($A43,WBS!$A41:$G781,5,FALSE))</x:f>
        <x:v/>
      </x:c>
      <x:c r="D43" s="33" t="str">
        <x:f>IF(ISERROR(VLOOKUP($A43,WBS!$A41:$G781,6,FALSE))=TRUE,"",VLOOKUP($A43,WBS!$A41:$G781,6,FALSE))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IF(ISERROR(VLOOKUP($A44,WBS!$A$5:$G782,2,FALSE))=TRUE,"",IF(ISBLANK(VLOOKUP($A44,WBS!$A$5:$G782,2,FALSE))=TRUE,"",VLOOKUP($A44,WBS!$A$5:$G782,2,FALSE)))</x:f>
        <x:v/>
      </x:c>
      <x:c r="C44" s="33" t="str">
        <x:f>IF(ISERROR(VLOOKUP($A44,WBS!$A41:$G782,5,FALSE))=TRUE,"",VLOOKUP($A44,WBS!$A41:$G782,5,FALSE))</x:f>
        <x:v/>
      </x:c>
      <x:c r="D44" s="33" t="str">
        <x:f>IF(ISERROR(VLOOKUP($A44,WBS!$A41:$G782,6,FALSE))=TRUE,"",VLOOKUP($A44,WBS!$A41:$G782,6,FALSE))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IF(ISERROR(VLOOKUP($A45,WBS!$A$5:$G783,2,FALSE))=TRUE,"",IF(ISBLANK(VLOOKUP($A45,WBS!$A$5:$G783,2,FALSE))=TRUE,"",VLOOKUP($A45,WBS!$A$5:$G783,2,FALSE)))</x:f>
        <x:v/>
      </x:c>
      <x:c r="C45" s="33" t="str">
        <x:f>IF(ISERROR(VLOOKUP($A45,WBS!$A41:$G783,5,FALSE))=TRUE,"",VLOOKUP($A45,WBS!$A41:$G783,5,FALSE))</x:f>
        <x:v/>
      </x:c>
      <x:c r="D45" s="33" t="str">
        <x:f>IF(ISERROR(VLOOKUP($A45,WBS!$A41:$G783,6,FALSE))=TRUE,"",VLOOKUP($A45,WBS!$A41:$G783,6,FALSE))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IF(ISERROR(VLOOKUP($A46,WBS!$A$5:$G784,2,FALSE))=TRUE,"",IF(ISBLANK(VLOOKUP($A46,WBS!$A$5:$G784,2,FALSE))=TRUE,"",VLOOKUP($A46,WBS!$A$5:$G784,2,FALSE)))</x:f>
        <x:v/>
      </x:c>
      <x:c r="C46" s="33" t="str">
        <x:f>IF(ISERROR(VLOOKUP($A46,WBS!$A41:$G784,5,FALSE))=TRUE,"",VLOOKUP($A46,WBS!$A41:$G784,5,FALSE))</x:f>
        <x:v/>
      </x:c>
      <x:c r="D46" s="33" t="str">
        <x:f>IF(ISERROR(VLOOKUP($A46,WBS!$A41:$G784,6,FALSE))=TRUE,"",VLOOKUP($A46,WBS!$A41:$G784,6,FALSE))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IF(ISERROR(VLOOKUP($A47,WBS!$A$5:$G785,2,FALSE))=TRUE,"",IF(ISBLANK(VLOOKUP($A47,WBS!$A$5:$G785,2,FALSE))=TRUE,"",VLOOKUP($A47,WBS!$A$5:$G785,2,FALSE)))</x:f>
        <x:v/>
      </x:c>
      <x:c r="C47" s="33" t="str">
        <x:f>IF(ISERROR(VLOOKUP($A47,WBS!$A41:$G785,5,FALSE))=TRUE,"",VLOOKUP($A47,WBS!$A41:$G785,5,FALSE))</x:f>
        <x:v/>
      </x:c>
      <x:c r="D47" s="33" t="str">
        <x:f>IF(ISERROR(VLOOKUP($A47,WBS!$A41:$G785,6,FALSE))=TRUE,"",VLOOKUP($A47,WBS!$A41:$G785,6,FALSE))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IF(ISERROR(VLOOKUP($A48,WBS!$A$5:$G786,2,FALSE))=TRUE,"",IF(ISBLANK(VLOOKUP($A48,WBS!$A$5:$G786,2,FALSE))=TRUE,"",VLOOKUP($A48,WBS!$A$5:$G786,2,FALSE)))</x:f>
        <x:v/>
      </x:c>
      <x:c r="C48" s="33" t="str">
        <x:f>IF(ISERROR(VLOOKUP($A48,WBS!$A41:$G786,5,FALSE))=TRUE,"",VLOOKUP($A48,WBS!$A41:$G786,5,FALSE))</x:f>
        <x:v/>
      </x:c>
      <x:c r="D48" s="33" t="str">
        <x:f>IF(ISERROR(VLOOKUP($A48,WBS!$A41:$G786,6,FALSE))=TRUE,"",VLOOKUP($A48,WBS!$A41:$G786,6,FALSE))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IF(ISERROR(VLOOKUP($A49,WBS!$A$5:$G787,2,FALSE))=TRUE,"",IF(ISBLANK(VLOOKUP($A49,WBS!$A$5:$G787,2,FALSE))=TRUE,"",VLOOKUP($A49,WBS!$A$5:$G787,2,FALSE)))</x:f>
        <x:v/>
      </x:c>
      <x:c r="C49" s="33" t="str">
        <x:f>IF(ISERROR(VLOOKUP($A49,WBS!$A41:$G787,5,FALSE))=TRUE,"",VLOOKUP($A49,WBS!$A41:$G787,5,FALSE))</x:f>
        <x:v/>
      </x:c>
      <x:c r="D49" s="33" t="str">
        <x:f>IF(ISERROR(VLOOKUP($A49,WBS!$A41:$G787,6,FALSE))=TRUE,"",VLOOKUP($A49,WBS!$A41:$G787,6,FALSE))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IF(ISERROR(VLOOKUP($A50,WBS!$A$5:$G788,2,FALSE))=TRUE,"",IF(ISBLANK(VLOOKUP($A50,WBS!$A$5:$G788,2,FALSE))=TRUE,"",VLOOKUP($A50,WBS!$A$5:$G788,2,FALSE)))</x:f>
        <x:v/>
      </x:c>
      <x:c r="C50" s="33" t="str">
        <x:f>IF(ISERROR(VLOOKUP($A50,WBS!$A41:$G788,5,FALSE))=TRUE,"",VLOOKUP($A50,WBS!$A41:$G788,5,FALSE))</x:f>
        <x:v/>
      </x:c>
      <x:c r="D50" s="33" t="str">
        <x:f>IF(ISERROR(VLOOKUP($A50,WBS!$A41:$G788,6,FALSE))=TRUE,"",VLOOKUP($A50,WBS!$A41:$G788,6,FALSE))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IF(ISERROR(VLOOKUP($A51,WBS!$A$5:$G789,2,FALSE))=TRUE,"",IF(ISBLANK(VLOOKUP($A51,WBS!$A$5:$G789,2,FALSE))=TRUE,"",VLOOKUP($A51,WBS!$A$5:$G789,2,FALSE)))</x:f>
        <x:v/>
      </x:c>
      <x:c r="C51" s="33" t="str">
        <x:f>IF(ISERROR(VLOOKUP($A51,WBS!$A42:$G789,5,FALSE))=TRUE,"",VLOOKUP($A51,WBS!$A42:$G789,5,FALSE))</x:f>
        <x:v/>
      </x:c>
      <x:c r="D51" s="33" t="str">
        <x:f>IF(ISERROR(VLOOKUP($A51,WBS!$A42:$G789,6,FALSE))=TRUE,"",VLOOKUP($A51,WBS!$A42:$G789,6,FALSE))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IF(ISERROR(VLOOKUP($A52,WBS!$A$5:$G790,2,FALSE))=TRUE,"",IF(ISBLANK(VLOOKUP($A52,WBS!$A$5:$G790,2,FALSE))=TRUE,"",VLOOKUP($A52,WBS!$A$5:$G790,2,FALSE)))</x:f>
        <x:v/>
      </x:c>
      <x:c r="C52" s="33" t="str">
        <x:f>IF(ISERROR(VLOOKUP($A52,WBS!$A43:$G790,5,FALSE))=TRUE,"",VLOOKUP($A52,WBS!$A43:$G790,5,FALSE))</x:f>
        <x:v/>
      </x:c>
      <x:c r="D52" s="33" t="str">
        <x:f>IF(ISERROR(VLOOKUP($A52,WBS!$A43:$G790,6,FALSE))=TRUE,"",VLOOKUP($A52,WBS!$A43:$G790,6,FALSE))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IF(ISERROR(VLOOKUP($A53,WBS!$A$5:$G791,2,FALSE))=TRUE,"",IF(ISBLANK(VLOOKUP($A53,WBS!$A$5:$G791,2,FALSE))=TRUE,"",VLOOKUP($A53,WBS!$A$5:$G791,2,FALSE)))</x:f>
        <x:v/>
      </x:c>
      <x:c r="C53" s="33" t="str">
        <x:f>IF(ISERROR(VLOOKUP($A53,WBS!$A44:$G791,5,FALSE))=TRUE,"",VLOOKUP($A53,WBS!$A44:$G791,5,FALSE))</x:f>
        <x:v/>
      </x:c>
      <x:c r="D53" s="33" t="str">
        <x:f>IF(ISERROR(VLOOKUP($A53,WBS!$A44:$G791,6,FALSE))=TRUE,"",VLOOKUP($A53,WBS!$A44:$G791,6,FALSE))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IF(ISERROR(VLOOKUP($A54,WBS!$A$5:$G792,2,FALSE))=TRUE,"",IF(ISBLANK(VLOOKUP($A54,WBS!$A$5:$G792,2,FALSE))=TRUE,"",VLOOKUP($A54,WBS!$A$5:$G792,2,FALSE)))</x:f>
        <x:v/>
      </x:c>
      <x:c r="C54" s="33" t="str">
        <x:f>IF(ISERROR(VLOOKUP($A54,WBS!$A45:$G792,5,FALSE))=TRUE,"",VLOOKUP($A54,WBS!$A45:$G792,5,FALSE))</x:f>
        <x:v/>
      </x:c>
      <x:c r="D54" s="33" t="str">
        <x:f>IF(ISERROR(VLOOKUP($A54,WBS!$A45:$G792,6,FALSE))=TRUE,"",VLOOKUP($A54,WBS!$A45:$G792,6,FALSE))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IF(ISERROR(VLOOKUP($A55,WBS!$A$5:$G793,2,FALSE))=TRUE,"",IF(ISBLANK(VLOOKUP($A55,WBS!$A$5:$G793,2,FALSE))=TRUE,"",VLOOKUP($A55,WBS!$A$5:$G793,2,FALSE)))</x:f>
        <x:v/>
      </x:c>
      <x:c r="C55" s="33" t="str">
        <x:f>IF(ISERROR(VLOOKUP($A55,WBS!$A46:$G793,5,FALSE))=TRUE,"",VLOOKUP($A55,WBS!$A46:$G793,5,FALSE))</x:f>
        <x:v/>
      </x:c>
      <x:c r="D55" s="33" t="str">
        <x:f>IF(ISERROR(VLOOKUP($A55,WBS!$A46:$G793,6,FALSE))=TRUE,"",VLOOKUP($A55,WBS!$A46:$G793,6,FALSE))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IF(ISERROR(VLOOKUP($A56,WBS!$A$5:$G794,2,FALSE))=TRUE,"",IF(ISBLANK(VLOOKUP($A56,WBS!$A$5:$G794,2,FALSE))=TRUE,"",VLOOKUP($A56,WBS!$A$5:$G794,2,FALSE)))</x:f>
        <x:v/>
      </x:c>
      <x:c r="C56" s="33" t="str">
        <x:f>IF(ISERROR(VLOOKUP($A56,WBS!$A47:$G794,5,FALSE))=TRUE,"",VLOOKUP($A56,WBS!$A47:$G794,5,FALSE))</x:f>
        <x:v/>
      </x:c>
      <x:c r="D56" s="33" t="str">
        <x:f>IF(ISERROR(VLOOKUP($A56,WBS!$A47:$G794,6,FALSE))=TRUE,"",VLOOKUP($A56,WBS!$A47:$G794,6,FALSE))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IF(ISERROR(VLOOKUP($A57,WBS!$A$5:$G795,2,FALSE))=TRUE,"",IF(ISBLANK(VLOOKUP($A57,WBS!$A$5:$G795,2,FALSE))=TRUE,"",VLOOKUP($A57,WBS!$A$5:$G795,2,FALSE)))</x:f>
        <x:v/>
      </x:c>
      <x:c r="C57" s="33" t="str">
        <x:f>IF(ISERROR(VLOOKUP($A57,WBS!$A48:$G795,5,FALSE))=TRUE,"",VLOOKUP($A57,WBS!$A48:$G795,5,FALSE))</x:f>
        <x:v/>
      </x:c>
      <x:c r="D57" s="33" t="str">
        <x:f>IF(ISERROR(VLOOKUP($A57,WBS!$A48:$G795,6,FALSE))=TRUE,"",VLOOKUP($A57,WBS!$A48:$G795,6,FALSE))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IF(ISERROR(VLOOKUP($A58,WBS!$A$5:$G796,2,FALSE))=TRUE,"",IF(ISBLANK(VLOOKUP($A58,WBS!$A$5:$G796,2,FALSE))=TRUE,"",VLOOKUP($A58,WBS!$A$5:$G796,2,FALSE)))</x:f>
        <x:v/>
      </x:c>
      <x:c r="C58" s="33" t="str">
        <x:f>IF(ISERROR(VLOOKUP($A58,WBS!$A49:$G796,5,FALSE))=TRUE,"",VLOOKUP($A58,WBS!$A49:$G796,5,FALSE))</x:f>
        <x:v/>
      </x:c>
      <x:c r="D58" s="33" t="str">
        <x:f>IF(ISERROR(VLOOKUP($A58,WBS!$A49:$G796,6,FALSE))=TRUE,"",VLOOKUP($A58,WBS!$A49:$G796,6,FALSE))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IF(ISERROR(VLOOKUP($A59,WBS!$A$5:$G797,2,FALSE))=TRUE,"",IF(ISBLANK(VLOOKUP($A59,WBS!$A$5:$G797,2,FALSE))=TRUE,"",VLOOKUP($A59,WBS!$A$5:$G797,2,FALSE)))</x:f>
        <x:v/>
      </x:c>
      <x:c r="C59" s="33" t="str">
        <x:f>IF(ISERROR(VLOOKUP($A59,WBS!$A50:$G797,5,FALSE))=TRUE,"",VLOOKUP($A59,WBS!$A50:$G797,5,FALSE))</x:f>
        <x:v/>
      </x:c>
      <x:c r="D59" s="33" t="str">
        <x:f>IF(ISERROR(VLOOKUP($A59,WBS!$A50:$G797,6,FALSE))=TRUE,"",VLOOKUP($A59,WBS!$A50:$G797,6,FALSE))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9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170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174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21</x:v>
      </x:c>
      <x:c r="AX5" s="227"/>
    </x:row>
    <x:row r="6" spans="1:50" s="39" customFormat="1" ht="9.75">
      <x:c r="A6" s="38" t="s">
        <x:v>63</x:v>
      </x:c>
      <x:c r="B6" s="40" t="s">
        <x:v>86</x:v>
      </x:c>
      <x:c r="C6" s="38" t="s">
        <x:v>63</x:v>
      </x:c>
      <x:c r="D6" s="38" t="s">
        <x:v>86</x:v>
      </x:c>
      <x:c r="E6" s="38" t="s">
        <x:v>63</x:v>
      </x:c>
      <x:c r="F6" s="38" t="s">
        <x:v>86</x:v>
      </x:c>
      <x:c r="G6" s="38" t="s">
        <x:v>63</x:v>
      </x:c>
      <x:c r="H6" s="38" t="s">
        <x:v>86</x:v>
      </x:c>
      <x:c r="I6" s="38" t="s">
        <x:v>63</x:v>
      </x:c>
      <x:c r="J6" s="38" t="s">
        <x:v>86</x:v>
      </x:c>
      <x:c r="K6" s="38" t="s">
        <x:v>63</x:v>
      </x:c>
      <x:c r="L6" s="38" t="s">
        <x:v>86</x:v>
      </x:c>
      <x:c r="M6" s="38" t="s">
        <x:v>63</x:v>
      </x:c>
      <x:c r="N6" s="38" t="s">
        <x:v>86</x:v>
      </x:c>
      <x:c r="O6" s="38" t="s">
        <x:v>63</x:v>
      </x:c>
      <x:c r="P6" s="38" t="s">
        <x:v>86</x:v>
      </x:c>
      <x:c r="Q6" s="38" t="s">
        <x:v>63</x:v>
      </x:c>
      <x:c r="R6" s="38" t="s">
        <x:v>86</x:v>
      </x:c>
      <x:c r="S6" s="38" t="s">
        <x:v>63</x:v>
      </x:c>
      <x:c r="T6" s="38" t="s">
        <x:v>86</x:v>
      </x:c>
      <x:c r="U6" s="38" t="s">
        <x:v>63</x:v>
      </x:c>
      <x:c r="V6" s="38" t="s">
        <x:v>86</x:v>
      </x:c>
      <x:c r="W6" s="38" t="s">
        <x:v>63</x:v>
      </x:c>
      <x:c r="X6" s="38" t="s">
        <x:v>86</x:v>
      </x:c>
      <x:c r="Y6" s="38" t="s">
        <x:v>63</x:v>
      </x:c>
      <x:c r="Z6" s="38" t="s">
        <x:v>86</x:v>
      </x:c>
      <x:c r="AA6" s="38" t="s">
        <x:v>63</x:v>
      </x:c>
      <x:c r="AB6" s="38" t="s">
        <x:v>86</x:v>
      </x:c>
      <x:c r="AC6" s="38" t="s">
        <x:v>63</x:v>
      </x:c>
      <x:c r="AD6" s="38" t="s">
        <x:v>86</x:v>
      </x:c>
      <x:c r="AE6" s="38" t="s">
        <x:v>63</x:v>
      </x:c>
      <x:c r="AF6" s="38" t="s">
        <x:v>86</x:v>
      </x:c>
      <x:c r="AG6" s="38" t="s">
        <x:v>63</x:v>
      </x:c>
      <x:c r="AH6" s="38" t="s">
        <x:v>86</x:v>
      </x:c>
      <x:c r="AI6" s="38" t="s">
        <x:v>63</x:v>
      </x:c>
      <x:c r="AJ6" s="38" t="s">
        <x:v>86</x:v>
      </x:c>
      <x:c r="AK6" s="38" t="s">
        <x:v>63</x:v>
      </x:c>
      <x:c r="AL6" s="38" t="s">
        <x:v>86</x:v>
      </x:c>
      <x:c r="AM6" s="38" t="s">
        <x:v>63</x:v>
      </x:c>
      <x:c r="AN6" s="38" t="s">
        <x:v>86</x:v>
      </x:c>
      <x:c r="AO6" s="38" t="s">
        <x:v>63</x:v>
      </x:c>
      <x:c r="AP6" s="38" t="s">
        <x:v>86</x:v>
      </x:c>
      <x:c r="AQ6" s="38" t="s">
        <x:v>63</x:v>
      </x:c>
      <x:c r="AR6" s="38" t="s">
        <x:v>86</x:v>
      </x:c>
      <x:c r="AS6" s="38" t="s">
        <x:v>63</x:v>
      </x:c>
      <x:c r="AT6" s="38" t="s">
        <x:v>86</x:v>
      </x:c>
      <x:c r="AU6" s="38" t="s">
        <x:v>63</x:v>
      </x:c>
      <x:c r="AV6" s="38" t="s">
        <x:v>86</x:v>
      </x:c>
      <x:c r="AW6" s="38" t="s">
        <x:v>63</x:v>
      </x:c>
      <x:c r="AX6" s="38" t="s">
        <x:v>86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76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7</cp:revision>
  <cp:lastPrinted>2019-07-24T12:56:09.000</cp:lastPrinted>
  <dcterms:created xsi:type="dcterms:W3CDTF">2008-02-15T08:37:21.000</dcterms:created>
  <dcterms:modified xsi:type="dcterms:W3CDTF">2025-11-12T01:40:16.289</dcterms:modified>
  <cp:version>1200.0100.01</cp:version>
</cp:coreProperties>
</file>