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exag\Downloads\Tutorial Python\"/>
    </mc:Choice>
  </mc:AlternateContent>
  <xr:revisionPtr revIDLastSave="0" documentId="13_ncr:1_{A486E6DB-9574-4E79-BCCE-F490ADC8BF7E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2020" sheetId="1" r:id="rId1"/>
    <sheet name="2021" sheetId="2" r:id="rId2"/>
    <sheet name="2022" sheetId="3" r:id="rId3"/>
    <sheet name="2023" sheetId="4" r:id="rId4"/>
    <sheet name="Sheet1" sheetId="5" r:id="rId5"/>
  </sheets>
  <definedNames>
    <definedName name="_xlnm._FilterDatabase" localSheetId="4" hidden="1">Sheet1!$G$10:$G$32</definedName>
  </definedNames>
  <calcPr calcId="191029"/>
</workbook>
</file>

<file path=xl/calcChain.xml><?xml version="1.0" encoding="utf-8"?>
<calcChain xmlns="http://schemas.openxmlformats.org/spreadsheetml/2006/main">
  <c r="K10" i="5" l="1"/>
  <c r="I10" i="5"/>
  <c r="I12" i="5"/>
  <c r="I11" i="5"/>
  <c r="A11" i="5"/>
  <c r="E11" i="5"/>
  <c r="E13" i="5"/>
  <c r="I8" i="3"/>
  <c r="I7" i="3"/>
  <c r="J7" i="3"/>
  <c r="J8" i="4"/>
  <c r="I8" i="4"/>
  <c r="J5" i="4"/>
  <c r="J7" i="4"/>
  <c r="I7" i="4"/>
  <c r="I6" i="4"/>
  <c r="J6" i="4"/>
  <c r="J4" i="4"/>
  <c r="J3" i="4"/>
  <c r="J2" i="4"/>
  <c r="I5" i="4"/>
  <c r="I4" i="4"/>
  <c r="I3" i="4"/>
  <c r="I2" i="4"/>
  <c r="J8" i="3"/>
  <c r="J6" i="3"/>
  <c r="J5" i="3"/>
  <c r="J4" i="3"/>
  <c r="J3" i="3"/>
  <c r="J2" i="3"/>
  <c r="I6" i="3"/>
  <c r="I5" i="3"/>
  <c r="I4" i="3"/>
  <c r="I3" i="3"/>
  <c r="I2" i="3"/>
  <c r="D64" i="4"/>
  <c r="D53" i="3"/>
  <c r="D46" i="1"/>
  <c r="J7" i="2"/>
  <c r="I7" i="2"/>
  <c r="J6" i="2"/>
  <c r="I6" i="2"/>
  <c r="J5" i="2"/>
  <c r="I5" i="2"/>
  <c r="J4" i="2"/>
  <c r="I4" i="2"/>
  <c r="J3" i="2"/>
  <c r="I3" i="2"/>
  <c r="J2" i="2"/>
  <c r="I2" i="2"/>
  <c r="D44" i="2"/>
  <c r="J7" i="1"/>
  <c r="I7" i="1"/>
  <c r="I2" i="1"/>
  <c r="I6" i="1"/>
  <c r="I4" i="1"/>
  <c r="I5" i="1"/>
  <c r="I3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<sst xmlns="http://schemas.openxmlformats.org/spreadsheetml/2006/main" count="697" uniqueCount="46">
  <si>
    <t>namaprogstudi</t>
  </si>
  <si>
    <t>namapropinsi</t>
  </si>
  <si>
    <t>Pulau</t>
  </si>
  <si>
    <t>Jumlah Mahasiswa</t>
  </si>
  <si>
    <t>Persentase</t>
  </si>
  <si>
    <t>Persentase (%)</t>
  </si>
  <si>
    <t>Informatika</t>
  </si>
  <si>
    <t>BANTEN</t>
  </si>
  <si>
    <t>Jawa</t>
  </si>
  <si>
    <t>D.K.I. JAKARTA</t>
  </si>
  <si>
    <t>JAMBI</t>
  </si>
  <si>
    <t>JAWA BARAT</t>
  </si>
  <si>
    <t>JAWA TENGAH</t>
  </si>
  <si>
    <t>KEP. BANGKA BELITUNG</t>
  </si>
  <si>
    <t>Non Jawa</t>
  </si>
  <si>
    <t>PAPUA</t>
  </si>
  <si>
    <t>SUMATERA UTARA</t>
  </si>
  <si>
    <t>Teknik Elektro</t>
  </si>
  <si>
    <t>D.I. YOGYAKARTA</t>
  </si>
  <si>
    <t>LAMPUNG</t>
  </si>
  <si>
    <t>RIAU</t>
  </si>
  <si>
    <t>SULAWESI TENGGARA</t>
  </si>
  <si>
    <t>SUMATERA BARAT</t>
  </si>
  <si>
    <t>Teknik Geologi</t>
  </si>
  <si>
    <t>JAWA TIMUR</t>
  </si>
  <si>
    <t>SUMATERA SELATAN</t>
  </si>
  <si>
    <t>Teknik Industri</t>
  </si>
  <si>
    <t>TIDAK DIISI</t>
  </si>
  <si>
    <t>Teknik Sipil</t>
  </si>
  <si>
    <t>KALIMANTAN TENGAH</t>
  </si>
  <si>
    <t>SULAWESI SELATAN</t>
  </si>
  <si>
    <t>Total</t>
  </si>
  <si>
    <t>NANGRO ACEH DARUSSALAM</t>
  </si>
  <si>
    <t>KALIMANTAN TIMUR</t>
  </si>
  <si>
    <t>BENGKULU</t>
  </si>
  <si>
    <t>KEPULAUAN RIAU</t>
  </si>
  <si>
    <t>NUSA TENGGARA BARAT</t>
  </si>
  <si>
    <t>Teknik Sipil (S2)</t>
  </si>
  <si>
    <t>PAPUA BARAT</t>
  </si>
  <si>
    <t>Luar Jawa</t>
  </si>
  <si>
    <t>Prodi</t>
  </si>
  <si>
    <t>Jumlah</t>
  </si>
  <si>
    <t>No</t>
  </si>
  <si>
    <t>+</t>
  </si>
  <si>
    <t>No.</t>
  </si>
  <si>
    <t xml:space="preserve">Tahun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</si>
</sst>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Tahun 2020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'2020'!$I$1</c:f>
              <c:strCache>
                <c:ptCount val="1"/>
                <c:pt idx="0">
                  <c:v>Jawa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'2020'!$H$2:$H$6</c:f>
              <c:strCache>
                <c:ptCount val="5"/>
                <c:pt idx="0">
                  <c:v>Informatika</c:v>
                </c:pt>
                <c:pt idx="1">
                  <c:v>Teknik Elektro</c:v>
                </c:pt>
                <c:pt idx="2">
                  <c:v>Teknik Geologi</c:v>
                </c:pt>
                <c:pt idx="3">
                  <c:v>Teknik Industri</c:v>
                </c:pt>
                <c:pt idx="4">
                  <c:v>Teknik Sipil</c:v>
                </c:pt>
              </c:strCache>
            </c:strRef>
          </c:cat>
          <c:val>
            <c:numRef>
              <c:f>'2020'!$I$2:$I$6</c:f>
              <c:numCache>
                <c:formatCode>General</c:formatCode>
                <c:ptCount val="5"/>
                <c:pt idx="0">
                  <c:v>91</c:v>
                </c:pt>
                <c:pt idx="1">
                  <c:v>84</c:v>
                </c:pt>
                <c:pt idx="2">
                  <c:v>73</c:v>
                </c:pt>
                <c:pt idx="3">
                  <c:v>70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6-44D7-9659-26A6589E4E8C}"/>
            </c:ext>
          </c:extLst>
        </c:ser>
        <c:ser>
          <c:idx val="1"/>
          <c:order val="1"/>
          <c:tx>
            <c:strRef>
              <c:f>'2020'!$J$1</c:f>
              <c:strCache>
                <c:ptCount val="1"/>
                <c:pt idx="0">
                  <c:v>Luar Jawa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'2020'!$H$2:$H$6</c:f>
              <c:strCache>
                <c:ptCount val="5"/>
                <c:pt idx="0">
                  <c:v>Informatika</c:v>
                </c:pt>
                <c:pt idx="1">
                  <c:v>Teknik Elektro</c:v>
                </c:pt>
                <c:pt idx="2">
                  <c:v>Teknik Geologi</c:v>
                </c:pt>
                <c:pt idx="3">
                  <c:v>Teknik Industri</c:v>
                </c:pt>
                <c:pt idx="4">
                  <c:v>Teknik Sipil</c:v>
                </c:pt>
              </c:strCache>
            </c:strRef>
          </c:cat>
          <c:val>
            <c:numRef>
              <c:f>'2020'!$J$2:$J$6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6-44D7-9659-26A6589E4E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1684800"/>
        <c:axId val="461678080"/>
      </c:barChart>
      <c:catAx>
        <c:axId val="461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1678080"/>
        <c:crosses val="autoZero"/>
        <c:auto val="1"/>
        <c:lblAlgn val="ctr"/>
        <c:lblOffset val="100"/>
        <c:noMultiLvlLbl val="0"/>
      </c:catAx>
      <c:valAx>
        <c:axId val="4616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1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'2022'!$I$1</c:f>
              <c:strCache>
                <c:ptCount val="1"/>
                <c:pt idx="0">
                  <c:v>Jawa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23-4B06-B636-0D61A6EE8C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23-4B06-B636-0D61A6EE8C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23-4B06-B636-0D61A6EE8C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23-4B06-B636-0D61A6EE8C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23-4B06-B636-0D61A6EE8C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E23-4B06-B636-0D61A6EE8C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'2022'!$H$2:$H$7</c:f>
              <c:strCache>
                <c:ptCount val="6"/>
                <c:pt idx="0">
                  <c:v>Informatika</c:v>
                </c:pt>
                <c:pt idx="1">
                  <c:v>Teknik Elektro</c:v>
                </c:pt>
                <c:pt idx="2">
                  <c:v>Teknik Geologi</c:v>
                </c:pt>
                <c:pt idx="3">
                  <c:v>Teknik Industri</c:v>
                </c:pt>
                <c:pt idx="4">
                  <c:v>Teknik Sipil</c:v>
                </c:pt>
                <c:pt idx="5">
                  <c:v>Teknik Sipil (S2)</c:v>
                </c:pt>
              </c:strCache>
            </c:strRef>
          </c:cat>
          <c:val>
            <c:numRef>
              <c:f>'2022'!$I$2:$I$7</c:f>
              <c:numCache>
                <c:formatCode>General</c:formatCode>
                <c:ptCount val="6"/>
                <c:pt idx="0">
                  <c:v>109</c:v>
                </c:pt>
                <c:pt idx="1">
                  <c:v>94</c:v>
                </c:pt>
                <c:pt idx="2">
                  <c:v>90</c:v>
                </c:pt>
                <c:pt idx="3">
                  <c:v>81</c:v>
                </c:pt>
                <c:pt idx="4">
                  <c:v>101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2-4AEA-A2E0-737BC4D67B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'2022'!$J$1</c:f>
              <c:strCache>
                <c:ptCount val="1"/>
                <c:pt idx="0">
                  <c:v>Luar Jawa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32-46FE-8587-1512852363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32-46FE-8587-1512852363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32-46FE-8587-1512852363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32-46FE-8587-1512852363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32-46FE-8587-1512852363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32-46FE-8587-1512852363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'2022'!$H$2:$H$7</c:f>
              <c:strCache>
                <c:ptCount val="6"/>
                <c:pt idx="0">
                  <c:v>Informatika</c:v>
                </c:pt>
                <c:pt idx="1">
                  <c:v>Teknik Elektro</c:v>
                </c:pt>
                <c:pt idx="2">
                  <c:v>Teknik Geologi</c:v>
                </c:pt>
                <c:pt idx="3">
                  <c:v>Teknik Industri</c:v>
                </c:pt>
                <c:pt idx="4">
                  <c:v>Teknik Sipil</c:v>
                </c:pt>
                <c:pt idx="5">
                  <c:v>Teknik Sipil (S2)</c:v>
                </c:pt>
              </c:strCache>
            </c:strRef>
          </c:cat>
          <c:val>
            <c:numRef>
              <c:f>'2022'!$J$2:$J$7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6-4C3B-8E24-DA8A74F16F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Tahun 2022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'2022'!$I$1</c:f>
              <c:strCache>
                <c:ptCount val="1"/>
                <c:pt idx="0">
                  <c:v>Jawa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'2022'!$H$2:$H$7</c:f>
              <c:strCache>
                <c:ptCount val="6"/>
                <c:pt idx="0">
                  <c:v>Informatika</c:v>
                </c:pt>
                <c:pt idx="1">
                  <c:v>Teknik Elektro</c:v>
                </c:pt>
                <c:pt idx="2">
                  <c:v>Teknik Geologi</c:v>
                </c:pt>
                <c:pt idx="3">
                  <c:v>Teknik Industri</c:v>
                </c:pt>
                <c:pt idx="4">
                  <c:v>Teknik Sipil</c:v>
                </c:pt>
                <c:pt idx="5">
                  <c:v>Teknik Sipil (S2)</c:v>
                </c:pt>
              </c:strCache>
            </c:strRef>
          </c:cat>
          <c:val>
            <c:numRef>
              <c:f>'2022'!$I$2:$I$7</c:f>
              <c:numCache>
                <c:formatCode>General</c:formatCode>
                <c:ptCount val="6"/>
                <c:pt idx="0">
                  <c:v>109</c:v>
                </c:pt>
                <c:pt idx="1">
                  <c:v>94</c:v>
                </c:pt>
                <c:pt idx="2">
                  <c:v>90</c:v>
                </c:pt>
                <c:pt idx="3">
                  <c:v>81</c:v>
                </c:pt>
                <c:pt idx="4">
                  <c:v>101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8-48EF-9965-C7884F214D4B}"/>
            </c:ext>
          </c:extLst>
        </c:ser>
        <c:ser>
          <c:idx val="1"/>
          <c:order val="1"/>
          <c:tx>
            <c:strRef>
              <c:f>'2022'!$J$1</c:f>
              <c:strCache>
                <c:ptCount val="1"/>
                <c:pt idx="0">
                  <c:v>Luar Jawa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'2022'!$H$2:$H$7</c:f>
              <c:strCache>
                <c:ptCount val="6"/>
                <c:pt idx="0">
                  <c:v>Informatika</c:v>
                </c:pt>
                <c:pt idx="1">
                  <c:v>Teknik Elektro</c:v>
                </c:pt>
                <c:pt idx="2">
                  <c:v>Teknik Geologi</c:v>
                </c:pt>
                <c:pt idx="3">
                  <c:v>Teknik Industri</c:v>
                </c:pt>
                <c:pt idx="4">
                  <c:v>Teknik Sipil</c:v>
                </c:pt>
                <c:pt idx="5">
                  <c:v>Teknik Sipil (S2)</c:v>
                </c:pt>
              </c:strCache>
            </c:strRef>
          </c:cat>
          <c:val>
            <c:numRef>
              <c:f>'2022'!$J$2:$J$7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8-48EF-9965-C7884F214D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5098991"/>
        <c:axId val="1021220175"/>
      </c:lineChart>
      <c:catAx>
        <c:axId val="103509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21220175"/>
        <c:crosses val="autoZero"/>
        <c:auto val="1"/>
        <c:lblAlgn val="ctr"/>
        <c:lblOffset val="100"/>
        <c:noMultiLvlLbl val="0"/>
      </c:catAx>
      <c:valAx>
        <c:axId val="10212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3509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Tahun 2023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'2023'!$I$1</c:f>
              <c:strCache>
                <c:ptCount val="1"/>
                <c:pt idx="0">
                  <c:v>Jawa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'2023'!$H$2:$H$7</c:f>
              <c:strCache>
                <c:ptCount val="6"/>
                <c:pt idx="0">
                  <c:v>Informatika</c:v>
                </c:pt>
                <c:pt idx="1">
                  <c:v>Teknik Elektro</c:v>
                </c:pt>
                <c:pt idx="2">
                  <c:v>Teknik Geologi</c:v>
                </c:pt>
                <c:pt idx="3">
                  <c:v>Teknik Industri</c:v>
                </c:pt>
                <c:pt idx="4">
                  <c:v>Teknik Sipil</c:v>
                </c:pt>
                <c:pt idx="5">
                  <c:v>Teknik Sipil (S2)</c:v>
                </c:pt>
              </c:strCache>
            </c:strRef>
          </c:cat>
          <c:val>
            <c:numRef>
              <c:f>'2023'!$I$2:$I$7</c:f>
              <c:numCache>
                <c:formatCode>General</c:formatCode>
                <c:ptCount val="6"/>
                <c:pt idx="0">
                  <c:v>111</c:v>
                </c:pt>
                <c:pt idx="1">
                  <c:v>120</c:v>
                </c:pt>
                <c:pt idx="2">
                  <c:v>101</c:v>
                </c:pt>
                <c:pt idx="3">
                  <c:v>92</c:v>
                </c:pt>
                <c:pt idx="4">
                  <c:v>116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A-469F-B1FD-026E112B2E2A}"/>
            </c:ext>
          </c:extLst>
        </c:ser>
        <c:ser>
          <c:idx val="1"/>
          <c:order val="1"/>
          <c:tx>
            <c:strRef>
              <c:f>'2023'!$J$1</c:f>
              <c:strCache>
                <c:ptCount val="1"/>
                <c:pt idx="0">
                  <c:v>Luar Jawa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'2023'!$H$2:$H$7</c:f>
              <c:strCache>
                <c:ptCount val="6"/>
                <c:pt idx="0">
                  <c:v>Informatika</c:v>
                </c:pt>
                <c:pt idx="1">
                  <c:v>Teknik Elektro</c:v>
                </c:pt>
                <c:pt idx="2">
                  <c:v>Teknik Geologi</c:v>
                </c:pt>
                <c:pt idx="3">
                  <c:v>Teknik Industri</c:v>
                </c:pt>
                <c:pt idx="4">
                  <c:v>Teknik Sipil</c:v>
                </c:pt>
                <c:pt idx="5">
                  <c:v>Teknik Sipil (S2)</c:v>
                </c:pt>
              </c:strCache>
            </c:strRef>
          </c:cat>
          <c:val>
            <c:numRef>
              <c:f>'2023'!$J$2:$J$7</c:f>
              <c:numCache>
                <c:formatCode>General</c:formatCode>
                <c:ptCount val="6"/>
                <c:pt idx="0">
                  <c:v>10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2A-469F-B1FD-026E112B2E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5789200"/>
        <c:axId val="545790160"/>
      </c:barChart>
      <c:catAx>
        <c:axId val="54578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45790160"/>
        <c:crosses val="autoZero"/>
        <c:auto val="1"/>
        <c:lblAlgn val="ctr"/>
        <c:lblOffset val="100"/>
        <c:noMultiLvlLbl val="0"/>
      </c:catAx>
      <c:valAx>
        <c:axId val="5457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4578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'2023'!$I$1</c:f>
              <c:strCache>
                <c:ptCount val="1"/>
                <c:pt idx="0">
                  <c:v>Jawa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17-4E2C-AF55-8B6F9DF6D6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17-4E2C-AF55-8B6F9DF6D6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17-4E2C-AF55-8B6F9DF6D6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17-4E2C-AF55-8B6F9DF6D6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E17-4E2C-AF55-8B6F9DF6D62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E17-4E2C-AF55-8B6F9DF6D6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'2023'!$H$2:$H$7</c:f>
              <c:strCache>
                <c:ptCount val="6"/>
                <c:pt idx="0">
                  <c:v>Informatika</c:v>
                </c:pt>
                <c:pt idx="1">
                  <c:v>Teknik Elektro</c:v>
                </c:pt>
                <c:pt idx="2">
                  <c:v>Teknik Geologi</c:v>
                </c:pt>
                <c:pt idx="3">
                  <c:v>Teknik Industri</c:v>
                </c:pt>
                <c:pt idx="4">
                  <c:v>Teknik Sipil</c:v>
                </c:pt>
                <c:pt idx="5">
                  <c:v>Teknik Sipil (S2)</c:v>
                </c:pt>
              </c:strCache>
            </c:strRef>
          </c:cat>
          <c:val>
            <c:numRef>
              <c:f>'2023'!$I$2:$I$7</c:f>
              <c:numCache>
                <c:formatCode>General</c:formatCode>
                <c:ptCount val="6"/>
                <c:pt idx="0">
                  <c:v>111</c:v>
                </c:pt>
                <c:pt idx="1">
                  <c:v>120</c:v>
                </c:pt>
                <c:pt idx="2">
                  <c:v>101</c:v>
                </c:pt>
                <c:pt idx="3">
                  <c:v>92</c:v>
                </c:pt>
                <c:pt idx="4">
                  <c:v>116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E-422D-B828-7AA487AD52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'2023'!$J$1</c:f>
              <c:strCache>
                <c:ptCount val="1"/>
                <c:pt idx="0">
                  <c:v>Luar Jawa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3D-4413-B877-14B26193C7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3D-4413-B877-14B26193C7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3D-4413-B877-14B26193C7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3D-4413-B877-14B26193C7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03D-4413-B877-14B26193C7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03D-4413-B877-14B26193C7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'2023'!$H$2:$H$7</c:f>
              <c:strCache>
                <c:ptCount val="6"/>
                <c:pt idx="0">
                  <c:v>Informatika</c:v>
                </c:pt>
                <c:pt idx="1">
                  <c:v>Teknik Elektro</c:v>
                </c:pt>
                <c:pt idx="2">
                  <c:v>Teknik Geologi</c:v>
                </c:pt>
                <c:pt idx="3">
                  <c:v>Teknik Industri</c:v>
                </c:pt>
                <c:pt idx="4">
                  <c:v>Teknik Sipil</c:v>
                </c:pt>
                <c:pt idx="5">
                  <c:v>Teknik Sipil (S2)</c:v>
                </c:pt>
              </c:strCache>
            </c:strRef>
          </c:cat>
          <c:val>
            <c:numRef>
              <c:f>'2023'!$J$2:$J$7</c:f>
              <c:numCache>
                <c:formatCode>General</c:formatCode>
                <c:ptCount val="6"/>
                <c:pt idx="0">
                  <c:v>10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9-45FB-A4CD-0754436BB6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Tahun 2023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'2023'!$I$1</c:f>
              <c:strCache>
                <c:ptCount val="1"/>
                <c:pt idx="0">
                  <c:v>Jawa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'2023'!$H$2:$H$7</c:f>
              <c:strCache>
                <c:ptCount val="6"/>
                <c:pt idx="0">
                  <c:v>Informatika</c:v>
                </c:pt>
                <c:pt idx="1">
                  <c:v>Teknik Elektro</c:v>
                </c:pt>
                <c:pt idx="2">
                  <c:v>Teknik Geologi</c:v>
                </c:pt>
                <c:pt idx="3">
                  <c:v>Teknik Industri</c:v>
                </c:pt>
                <c:pt idx="4">
                  <c:v>Teknik Sipil</c:v>
                </c:pt>
                <c:pt idx="5">
                  <c:v>Teknik Sipil (S2)</c:v>
                </c:pt>
              </c:strCache>
            </c:strRef>
          </c:cat>
          <c:val>
            <c:numRef>
              <c:f>'2023'!$I$2:$I$7</c:f>
              <c:numCache>
                <c:formatCode>General</c:formatCode>
                <c:ptCount val="6"/>
                <c:pt idx="0">
                  <c:v>111</c:v>
                </c:pt>
                <c:pt idx="1">
                  <c:v>120</c:v>
                </c:pt>
                <c:pt idx="2">
                  <c:v>101</c:v>
                </c:pt>
                <c:pt idx="3">
                  <c:v>92</c:v>
                </c:pt>
                <c:pt idx="4">
                  <c:v>116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4-429B-B785-B36AE7263B96}"/>
            </c:ext>
          </c:extLst>
        </c:ser>
        <c:ser>
          <c:idx val="1"/>
          <c:order val="1"/>
          <c:tx>
            <c:strRef>
              <c:f>'2023'!$J$1</c:f>
              <c:strCache>
                <c:ptCount val="1"/>
                <c:pt idx="0">
                  <c:v>Luar Jawa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'2023'!$H$2:$H$7</c:f>
              <c:strCache>
                <c:ptCount val="6"/>
                <c:pt idx="0">
                  <c:v>Informatika</c:v>
                </c:pt>
                <c:pt idx="1">
                  <c:v>Teknik Elektro</c:v>
                </c:pt>
                <c:pt idx="2">
                  <c:v>Teknik Geologi</c:v>
                </c:pt>
                <c:pt idx="3">
                  <c:v>Teknik Industri</c:v>
                </c:pt>
                <c:pt idx="4">
                  <c:v>Teknik Sipil</c:v>
                </c:pt>
                <c:pt idx="5">
                  <c:v>Teknik Sipil (S2)</c:v>
                </c:pt>
              </c:strCache>
            </c:strRef>
          </c:cat>
          <c:val>
            <c:numRef>
              <c:f>'2023'!$J$2:$J$7</c:f>
              <c:numCache>
                <c:formatCode>General</c:formatCode>
                <c:ptCount val="6"/>
                <c:pt idx="0">
                  <c:v>10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4-429B-B785-B36AE7263B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70831359"/>
        <c:axId val="1234224143"/>
      </c:lineChart>
      <c:catAx>
        <c:axId val="117083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34224143"/>
        <c:crosses val="autoZero"/>
        <c:auto val="1"/>
        <c:lblAlgn val="ctr"/>
        <c:lblOffset val="100"/>
        <c:noMultiLvlLbl val="0"/>
      </c:catAx>
      <c:valAx>
        <c:axId val="12342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7083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Pulau</a:t>
            </a:r>
            <a:r>
              <a:rPr lang="en-US" baseline="0"/>
              <a:t> jawa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Sheet1!$N$10</c:f>
              <c:strCache>
                <c:ptCount val="1"/>
                <c:pt idx="0">
                  <c:v>Jumlah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Sheet1!$M$11:$M$14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Sheet1!$N$11:$N$14</c:f>
              <c:numCache>
                <c:formatCode>General</c:formatCode>
                <c:ptCount val="4"/>
                <c:pt idx="0">
                  <c:v>404</c:v>
                </c:pt>
                <c:pt idx="1">
                  <c:v>433</c:v>
                </c:pt>
                <c:pt idx="2">
                  <c:v>485</c:v>
                </c:pt>
                <c:pt idx="3">
                  <c:v>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8-4640-A554-27788E67C9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0479935"/>
        <c:axId val="1230482815"/>
      </c:lineChart>
      <c:catAx>
        <c:axId val="123047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30482815"/>
        <c:crosses val="autoZero"/>
        <c:auto val="1"/>
        <c:lblAlgn val="ctr"/>
        <c:lblOffset val="100"/>
        <c:noMultiLvlLbl val="0"/>
      </c:catAx>
      <c:valAx>
        <c:axId val="123048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3047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Sheet1!$Q$10</c:f>
              <c:strCache>
                <c:ptCount val="1"/>
                <c:pt idx="0">
                  <c:v>Jumlah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Sheet1!$P$11:$P$14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Sheet1!$Q$11:$Q$14</c:f>
              <c:numCache>
                <c:formatCode>General</c:formatCode>
                <c:ptCount val="4"/>
                <c:pt idx="0">
                  <c:v>20</c:v>
                </c:pt>
                <c:pt idx="1">
                  <c:v>12</c:v>
                </c:pt>
                <c:pt idx="2">
                  <c:v>29</c:v>
                </c:pt>
                <c:pt idx="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F-4EEE-8654-49EF1039A0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1167023"/>
        <c:axId val="1231165583"/>
      </c:lineChart>
      <c:catAx>
        <c:axId val="123116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31165583"/>
        <c:crosses val="autoZero"/>
        <c:auto val="1"/>
        <c:lblAlgn val="ctr"/>
        <c:lblOffset val="100"/>
        <c:noMultiLvlLbl val="0"/>
      </c:catAx>
      <c:valAx>
        <c:axId val="1231165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3116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'2020'!$I$1</c:f>
              <c:strCache>
                <c:ptCount val="1"/>
                <c:pt idx="0">
                  <c:v>Jawa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'2020'!$H$2:$H$6</c:f>
              <c:strCache>
                <c:ptCount val="5"/>
                <c:pt idx="0">
                  <c:v>Informatika</c:v>
                </c:pt>
                <c:pt idx="1">
                  <c:v>Teknik Elektro</c:v>
                </c:pt>
                <c:pt idx="2">
                  <c:v>Teknik Geologi</c:v>
                </c:pt>
                <c:pt idx="3">
                  <c:v>Teknik Industri</c:v>
                </c:pt>
                <c:pt idx="4">
                  <c:v>Teknik Sipil</c:v>
                </c:pt>
              </c:strCache>
            </c:strRef>
          </c:cat>
          <c:val>
            <c:numRef>
              <c:f>'2020'!$I$2:$I$6</c:f>
              <c:numCache>
                <c:formatCode>General</c:formatCode>
                <c:ptCount val="5"/>
                <c:pt idx="0">
                  <c:v>91</c:v>
                </c:pt>
                <c:pt idx="1">
                  <c:v>84</c:v>
                </c:pt>
                <c:pt idx="2">
                  <c:v>73</c:v>
                </c:pt>
                <c:pt idx="3">
                  <c:v>70</c:v>
                </c:pt>
                <c:pt idx="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D-4984-98C2-1047E6A483AC}"/>
            </c:ext>
          </c:extLst>
        </c:ser>
        <c:ser>
          <c:idx val="1"/>
          <c:order val="1"/>
          <c:tx>
            <c:strRef>
              <c:f>'2020'!$J$1</c:f>
              <c:strCache>
                <c:ptCount val="1"/>
                <c:pt idx="0">
                  <c:v>Luar Jawa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'2020'!$H$2:$H$6</c:f>
              <c:strCache>
                <c:ptCount val="5"/>
                <c:pt idx="0">
                  <c:v>Informatika</c:v>
                </c:pt>
                <c:pt idx="1">
                  <c:v>Teknik Elektro</c:v>
                </c:pt>
                <c:pt idx="2">
                  <c:v>Teknik Geologi</c:v>
                </c:pt>
                <c:pt idx="3">
                  <c:v>Teknik Industri</c:v>
                </c:pt>
                <c:pt idx="4">
                  <c:v>Teknik Sipil</c:v>
                </c:pt>
              </c:strCache>
            </c:strRef>
          </c:cat>
          <c:val>
            <c:numRef>
              <c:f>'2020'!$J$2:$J$6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D-4984-98C2-1047E6A483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68921055"/>
        <c:axId val="1168914815"/>
      </c:lineChart>
      <c:catAx>
        <c:axId val="116892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68914815"/>
        <c:crosses val="autoZero"/>
        <c:auto val="1"/>
        <c:lblAlgn val="ctr"/>
        <c:lblOffset val="100"/>
        <c:noMultiLvlLbl val="0"/>
      </c:catAx>
      <c:valAx>
        <c:axId val="116891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6892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'2020'!$I$1</c:f>
              <c:strCache>
                <c:ptCount val="1"/>
                <c:pt idx="0">
                  <c:v>Jawa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'2020'!$H$2:$H$6</c:f>
              <c:strCache>
                <c:ptCount val="5"/>
                <c:pt idx="0">
                  <c:v>Informatika</c:v>
                </c:pt>
                <c:pt idx="1">
                  <c:v>Teknik Elektro</c:v>
                </c:pt>
                <c:pt idx="2">
                  <c:v>Teknik Geologi</c:v>
                </c:pt>
                <c:pt idx="3">
                  <c:v>Teknik Industri</c:v>
                </c:pt>
                <c:pt idx="4">
                  <c:v>Teknik Sipil</c:v>
                </c:pt>
              </c:strCache>
            </c:strRef>
          </c:cat>
          <c:val>
            <c:numRef>
              <c:f>'2020'!$I$2:$I$6</c:f>
              <c:numCache>
                <c:formatCode>General</c:formatCode>
                <c:ptCount val="5"/>
                <c:pt idx="0">
                  <c:v>91</c:v>
                </c:pt>
                <c:pt idx="1">
                  <c:v>84</c:v>
                </c:pt>
                <c:pt idx="2">
                  <c:v>73</c:v>
                </c:pt>
                <c:pt idx="3">
                  <c:v>70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7-496A-BD4D-996D62FECC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'2020'!$J$1</c:f>
              <c:strCache>
                <c:ptCount val="1"/>
                <c:pt idx="0">
                  <c:v>Luar Jawa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'2020'!$H$2:$H$6</c:f>
              <c:strCache>
                <c:ptCount val="5"/>
                <c:pt idx="0">
                  <c:v>Informatika</c:v>
                </c:pt>
                <c:pt idx="1">
                  <c:v>Teknik Elektro</c:v>
                </c:pt>
                <c:pt idx="2">
                  <c:v>Teknik Geologi</c:v>
                </c:pt>
                <c:pt idx="3">
                  <c:v>Teknik Industri</c:v>
                </c:pt>
                <c:pt idx="4">
                  <c:v>Teknik Sipil</c:v>
                </c:pt>
              </c:strCache>
            </c:strRef>
          </c:cat>
          <c:val>
            <c:numRef>
              <c:f>'2020'!$J$2:$J$6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3-4C0F-A4D8-F1539DE5CC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Tahun 2021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'2021'!$I$1</c:f>
              <c:strCache>
                <c:ptCount val="1"/>
                <c:pt idx="0">
                  <c:v>Jawa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'2021'!$H$2:$H$6</c:f>
              <c:strCache>
                <c:ptCount val="5"/>
                <c:pt idx="0">
                  <c:v>Informatika</c:v>
                </c:pt>
                <c:pt idx="1">
                  <c:v>Teknik Elektro</c:v>
                </c:pt>
                <c:pt idx="2">
                  <c:v>Teknik Geologi</c:v>
                </c:pt>
                <c:pt idx="3">
                  <c:v>Teknik Industri</c:v>
                </c:pt>
                <c:pt idx="4">
                  <c:v>Teknik Sipil</c:v>
                </c:pt>
              </c:strCache>
            </c:strRef>
          </c:cat>
          <c:val>
            <c:numRef>
              <c:f>'2021'!$I$2:$I$6</c:f>
              <c:numCache>
                <c:formatCode>General</c:formatCode>
                <c:ptCount val="5"/>
                <c:pt idx="0">
                  <c:v>98</c:v>
                </c:pt>
                <c:pt idx="1">
                  <c:v>93</c:v>
                </c:pt>
                <c:pt idx="2">
                  <c:v>73</c:v>
                </c:pt>
                <c:pt idx="3">
                  <c:v>78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9-47BD-96DE-EC0B4F6D33E6}"/>
            </c:ext>
          </c:extLst>
        </c:ser>
        <c:ser>
          <c:idx val="1"/>
          <c:order val="1"/>
          <c:tx>
            <c:strRef>
              <c:f>'2021'!$J$1</c:f>
              <c:strCache>
                <c:ptCount val="1"/>
                <c:pt idx="0">
                  <c:v>Luar Jawa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'2021'!$H$2:$H$6</c:f>
              <c:strCache>
                <c:ptCount val="5"/>
                <c:pt idx="0">
                  <c:v>Informatika</c:v>
                </c:pt>
                <c:pt idx="1">
                  <c:v>Teknik Elektro</c:v>
                </c:pt>
                <c:pt idx="2">
                  <c:v>Teknik Geologi</c:v>
                </c:pt>
                <c:pt idx="3">
                  <c:v>Teknik Industri</c:v>
                </c:pt>
                <c:pt idx="4">
                  <c:v>Teknik Sipil</c:v>
                </c:pt>
              </c:strCache>
            </c:strRef>
          </c:cat>
          <c:val>
            <c:numRef>
              <c:f>'2021'!$J$2:$J$6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9-47BD-96DE-EC0B4F6D33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6401552"/>
        <c:axId val="606402992"/>
      </c:barChart>
      <c:catAx>
        <c:axId val="60640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6402992"/>
        <c:crosses val="autoZero"/>
        <c:auto val="1"/>
        <c:lblAlgn val="ctr"/>
        <c:lblOffset val="100"/>
        <c:noMultiLvlLbl val="0"/>
      </c:catAx>
      <c:valAx>
        <c:axId val="6064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640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'2021'!$I$1</c:f>
              <c:strCache>
                <c:ptCount val="1"/>
                <c:pt idx="0">
                  <c:v>Jawa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ED-4A7F-BAC9-E88B312065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ED-4A7F-BAC9-E88B312065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ED-4A7F-BAC9-E88B312065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ED-4A7F-BAC9-E88B312065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ED-4A7F-BAC9-E88B312065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'2021'!$H$2:$H$6</c:f>
              <c:strCache>
                <c:ptCount val="5"/>
                <c:pt idx="0">
                  <c:v>Informatika</c:v>
                </c:pt>
                <c:pt idx="1">
                  <c:v>Teknik Elektro</c:v>
                </c:pt>
                <c:pt idx="2">
                  <c:v>Teknik Geologi</c:v>
                </c:pt>
                <c:pt idx="3">
                  <c:v>Teknik Industri</c:v>
                </c:pt>
                <c:pt idx="4">
                  <c:v>Teknik Sipil</c:v>
                </c:pt>
              </c:strCache>
            </c:strRef>
          </c:cat>
          <c:val>
            <c:numRef>
              <c:f>'2021'!$I$2:$I$6</c:f>
              <c:numCache>
                <c:formatCode>General</c:formatCode>
                <c:ptCount val="5"/>
                <c:pt idx="0">
                  <c:v>98</c:v>
                </c:pt>
                <c:pt idx="1">
                  <c:v>93</c:v>
                </c:pt>
                <c:pt idx="2">
                  <c:v>73</c:v>
                </c:pt>
                <c:pt idx="3">
                  <c:v>78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3-41A2-AF44-670C733911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'2021'!$J$1</c:f>
              <c:strCache>
                <c:ptCount val="1"/>
                <c:pt idx="0">
                  <c:v>Luar Jawa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E0-4328-A8CD-0B8CA8BD3E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E0-4328-A8CD-0B8CA8BD3E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E0-4328-A8CD-0B8CA8BD3E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E0-4328-A8CD-0B8CA8BD3E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E0-4328-A8CD-0B8CA8BD3E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'2021'!$H$2:$H$6</c:f>
              <c:strCache>
                <c:ptCount val="5"/>
                <c:pt idx="0">
                  <c:v>Informatika</c:v>
                </c:pt>
                <c:pt idx="1">
                  <c:v>Teknik Elektro</c:v>
                </c:pt>
                <c:pt idx="2">
                  <c:v>Teknik Geologi</c:v>
                </c:pt>
                <c:pt idx="3">
                  <c:v>Teknik Industri</c:v>
                </c:pt>
                <c:pt idx="4">
                  <c:v>Teknik Sipil</c:v>
                </c:pt>
              </c:strCache>
            </c:strRef>
          </c:cat>
          <c:val>
            <c:numRef>
              <c:f>'2021'!$J$2:$J$6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6-44EA-9C5B-99A830E521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Tahun 2021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'2021'!$I$1</c:f>
              <c:strCache>
                <c:ptCount val="1"/>
                <c:pt idx="0">
                  <c:v>Jawa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'2021'!$H$2:$H$6</c:f>
              <c:strCache>
                <c:ptCount val="5"/>
                <c:pt idx="0">
                  <c:v>Informatika</c:v>
                </c:pt>
                <c:pt idx="1">
                  <c:v>Teknik Elektro</c:v>
                </c:pt>
                <c:pt idx="2">
                  <c:v>Teknik Geologi</c:v>
                </c:pt>
                <c:pt idx="3">
                  <c:v>Teknik Industri</c:v>
                </c:pt>
                <c:pt idx="4">
                  <c:v>Teknik Sipil</c:v>
                </c:pt>
              </c:strCache>
            </c:strRef>
          </c:cat>
          <c:val>
            <c:numRef>
              <c:f>'2021'!$I$2:$I$6</c:f>
              <c:numCache>
                <c:formatCode>General</c:formatCode>
                <c:ptCount val="5"/>
                <c:pt idx="0">
                  <c:v>98</c:v>
                </c:pt>
                <c:pt idx="1">
                  <c:v>93</c:v>
                </c:pt>
                <c:pt idx="2">
                  <c:v>73</c:v>
                </c:pt>
                <c:pt idx="3">
                  <c:v>78</c:v>
                </c:pt>
                <c:pt idx="4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B-4348-ACE8-B769DA1D5B3C}"/>
            </c:ext>
          </c:extLst>
        </c:ser>
        <c:ser>
          <c:idx val="1"/>
          <c:order val="1"/>
          <c:tx>
            <c:strRef>
              <c:f>'2021'!$J$1</c:f>
              <c:strCache>
                <c:ptCount val="1"/>
                <c:pt idx="0">
                  <c:v>Luar Jawa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'2021'!$H$2:$H$6</c:f>
              <c:strCache>
                <c:ptCount val="5"/>
                <c:pt idx="0">
                  <c:v>Informatika</c:v>
                </c:pt>
                <c:pt idx="1">
                  <c:v>Teknik Elektro</c:v>
                </c:pt>
                <c:pt idx="2">
                  <c:v>Teknik Geologi</c:v>
                </c:pt>
                <c:pt idx="3">
                  <c:v>Teknik Industri</c:v>
                </c:pt>
                <c:pt idx="4">
                  <c:v>Teknik Sipil</c:v>
                </c:pt>
              </c:strCache>
            </c:strRef>
          </c:cat>
          <c:val>
            <c:numRef>
              <c:f>'2021'!$J$2:$J$6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B-4348-ACE8-B769DA1D5B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7155583"/>
        <c:axId val="1037152703"/>
      </c:lineChart>
      <c:catAx>
        <c:axId val="103715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37152703"/>
        <c:crosses val="autoZero"/>
        <c:auto val="1"/>
        <c:lblAlgn val="ctr"/>
        <c:lblOffset val="100"/>
        <c:noMultiLvlLbl val="0"/>
      </c:catAx>
      <c:valAx>
        <c:axId val="10371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3715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Tahun 2022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'2022'!$I$1</c:f>
              <c:strCache>
                <c:ptCount val="1"/>
                <c:pt idx="0">
                  <c:v>Jawa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'2022'!$H$2:$H$7</c:f>
              <c:strCache>
                <c:ptCount val="6"/>
                <c:pt idx="0">
                  <c:v>Informatika</c:v>
                </c:pt>
                <c:pt idx="1">
                  <c:v>Teknik Elektro</c:v>
                </c:pt>
                <c:pt idx="2">
                  <c:v>Teknik Geologi</c:v>
                </c:pt>
                <c:pt idx="3">
                  <c:v>Teknik Industri</c:v>
                </c:pt>
                <c:pt idx="4">
                  <c:v>Teknik Sipil</c:v>
                </c:pt>
                <c:pt idx="5">
                  <c:v>Teknik Sipil (S2)</c:v>
                </c:pt>
              </c:strCache>
            </c:strRef>
          </c:cat>
          <c:val>
            <c:numRef>
              <c:f>'2022'!$I$2:$I$7</c:f>
              <c:numCache>
                <c:formatCode>General</c:formatCode>
                <c:ptCount val="6"/>
                <c:pt idx="0">
                  <c:v>109</c:v>
                </c:pt>
                <c:pt idx="1">
                  <c:v>94</c:v>
                </c:pt>
                <c:pt idx="2">
                  <c:v>90</c:v>
                </c:pt>
                <c:pt idx="3">
                  <c:v>81</c:v>
                </c:pt>
                <c:pt idx="4">
                  <c:v>101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F-4D88-AEA2-95AFECED60F0}"/>
            </c:ext>
          </c:extLst>
        </c:ser>
        <c:ser>
          <c:idx val="1"/>
          <c:order val="1"/>
          <c:tx>
            <c:strRef>
              <c:f>'2022'!$J$1</c:f>
              <c:strCache>
                <c:ptCount val="1"/>
                <c:pt idx="0">
                  <c:v>Luar Jawa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'2022'!$H$2:$H$7</c:f>
              <c:strCache>
                <c:ptCount val="6"/>
                <c:pt idx="0">
                  <c:v>Informatika</c:v>
                </c:pt>
                <c:pt idx="1">
                  <c:v>Teknik Elektro</c:v>
                </c:pt>
                <c:pt idx="2">
                  <c:v>Teknik Geologi</c:v>
                </c:pt>
                <c:pt idx="3">
                  <c:v>Teknik Industri</c:v>
                </c:pt>
                <c:pt idx="4">
                  <c:v>Teknik Sipil</c:v>
                </c:pt>
                <c:pt idx="5">
                  <c:v>Teknik Sipil (S2)</c:v>
                </c:pt>
              </c:strCache>
            </c:strRef>
          </c:cat>
          <c:val>
            <c:numRef>
              <c:f>'2022'!$J$2:$J$7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F-4D88-AEA2-95AFECED60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9461760"/>
        <c:axId val="539462240"/>
      </c:barChart>
      <c:catAx>
        <c:axId val="53946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9462240"/>
        <c:crosses val="autoZero"/>
        <c:auto val="1"/>
        <c:lblAlgn val="ctr"/>
        <c:lblOffset val="100"/>
        <c:noMultiLvlLbl val="0"/>
      </c:catAx>
      <c:valAx>
        <c:axId val="5394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94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196272</xdr:colOff>
      <xdr:row>9</xdr:row>
      <xdr:rowOff>151163</xdr:rowOff>
    </xdr:from>
    <xdr:to>
      <xdr:col>12</xdr:col>
      <xdr:colOff>272968</xdr:colOff>
      <xdr:row>24</xdr:row>
      <xdr:rowOff>172934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547D45-1C14-0480-0200-BD87A1029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188026</xdr:colOff>
      <xdr:row>26</xdr:row>
      <xdr:rowOff>13854</xdr:rowOff>
    </xdr:from>
    <xdr:to>
      <xdr:col>12</xdr:col>
      <xdr:colOff>237507</xdr:colOff>
      <xdr:row>41</xdr:row>
      <xdr:rowOff>85106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CB1AE-1141-C3C0-40E9-57390BB73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336468</xdr:colOff>
      <xdr:row>12</xdr:row>
      <xdr:rowOff>23751</xdr:rowOff>
    </xdr:from>
    <xdr:to>
      <xdr:col>20</xdr:col>
      <xdr:colOff>0</xdr:colOff>
      <xdr:row>27</xdr:row>
      <xdr:rowOff>95003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1FB65-E8A3-8333-62F6-C7DEFE84F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573974</xdr:colOff>
      <xdr:row>30</xdr:row>
      <xdr:rowOff>83127</xdr:rowOff>
    </xdr:from>
    <xdr:to>
      <xdr:col>20</xdr:col>
      <xdr:colOff>19792</xdr:colOff>
      <xdr:row>45</xdr:row>
      <xdr:rowOff>23750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CEE62A-466D-BB2B-BD3E-A8CDA6632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172995</xdr:rowOff>
    </xdr:from>
    <xdr:to>
      <xdr:col>14</xdr:col>
      <xdr:colOff>319216</xdr:colOff>
      <xdr:row>23</xdr:row>
      <xdr:rowOff>135925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9128F-970E-BD98-2980-B29BED7AE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183292</xdr:rowOff>
    </xdr:from>
    <xdr:to>
      <xdr:col>14</xdr:col>
      <xdr:colOff>319216</xdr:colOff>
      <xdr:row>39</xdr:row>
      <xdr:rowOff>146221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BFB95-F274-099E-D0FE-6485AA0F5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40</xdr:row>
      <xdr:rowOff>183292</xdr:rowOff>
    </xdr:from>
    <xdr:to>
      <xdr:col>14</xdr:col>
      <xdr:colOff>319216</xdr:colOff>
      <xdr:row>55</xdr:row>
      <xdr:rowOff>146222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8D9251-0A34-FF7C-99E6-74747B4AC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401594</xdr:colOff>
      <xdr:row>8</xdr:row>
      <xdr:rowOff>183291</xdr:rowOff>
    </xdr:from>
    <xdr:to>
      <xdr:col>22</xdr:col>
      <xdr:colOff>113270</xdr:colOff>
      <xdr:row>23</xdr:row>
      <xdr:rowOff>146221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3AC109-22CD-A099-1953-063BE29AE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9</xdr:row>
      <xdr:rowOff>156210</xdr:rowOff>
    </xdr:from>
    <xdr:to>
      <xdr:col>14</xdr:col>
      <xdr:colOff>167640</xdr:colOff>
      <xdr:row>24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9D36BD-24CB-48D7-A78C-19B346087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472440</xdr:colOff>
      <xdr:row>25</xdr:row>
      <xdr:rowOff>171450</xdr:rowOff>
    </xdr:from>
    <xdr:to>
      <xdr:col>14</xdr:col>
      <xdr:colOff>167640</xdr:colOff>
      <xdr:row>40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4A07B-A02B-305D-976F-5D74A5B0F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472440</xdr:colOff>
      <xdr:row>42</xdr:row>
      <xdr:rowOff>11430</xdr:rowOff>
    </xdr:from>
    <xdr:to>
      <xdr:col>14</xdr:col>
      <xdr:colOff>167640</xdr:colOff>
      <xdr:row>57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587BB0-EF71-F610-A905-4B05B8C66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30480</xdr:colOff>
      <xdr:row>9</xdr:row>
      <xdr:rowOff>179070</xdr:rowOff>
    </xdr:from>
    <xdr:to>
      <xdr:col>22</xdr:col>
      <xdr:colOff>335280</xdr:colOff>
      <xdr:row>24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C0FEC3-DC0A-5AF9-6D08-79DA3420D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10</xdr:row>
      <xdr:rowOff>125730</xdr:rowOff>
    </xdr:from>
    <xdr:to>
      <xdr:col>13</xdr:col>
      <xdr:colOff>358140</xdr:colOff>
      <xdr:row>25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E3477-9179-C7CE-94E5-B453253FB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8</xdr:row>
      <xdr:rowOff>3810</xdr:rowOff>
    </xdr:from>
    <xdr:to>
      <xdr:col>21</xdr:col>
      <xdr:colOff>304800</xdr:colOff>
      <xdr:row>23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DB8B44-7EF3-63A9-FC25-7BF9DA7D6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601980</xdr:colOff>
      <xdr:row>23</xdr:row>
      <xdr:rowOff>179070</xdr:rowOff>
    </xdr:from>
    <xdr:to>
      <xdr:col>21</xdr:col>
      <xdr:colOff>297180</xdr:colOff>
      <xdr:row>38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78CD31-260F-C123-07B5-3615BA015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342900</xdr:colOff>
      <xdr:row>26</xdr:row>
      <xdr:rowOff>148590</xdr:rowOff>
    </xdr:from>
    <xdr:to>
      <xdr:col>13</xdr:col>
      <xdr:colOff>320040</xdr:colOff>
      <xdr:row>41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BC63C2-4C0C-C5F1-59C0-FC7C4E617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586740</xdr:colOff>
      <xdr:row>14</xdr:row>
      <xdr:rowOff>179070</xdr:rowOff>
    </xdr:from>
    <xdr:to>
      <xdr:col>19</xdr:col>
      <xdr:colOff>281940</xdr:colOff>
      <xdr:row>29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39CBE-88E7-9E07-D22C-111F1AC5B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594360</xdr:colOff>
      <xdr:row>29</xdr:row>
      <xdr:rowOff>179070</xdr:rowOff>
    </xdr:from>
    <xdr:to>
      <xdr:col>19</xdr:col>
      <xdr:colOff>289560</xdr:colOff>
      <xdr:row>44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D474A4-AC71-9261-860B-179D67970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opLeftCell="B12" zoomScale="77" workbookViewId="0">
      <selection activeCell="X34" sqref="X34"/>
    </sheetView>
  </sheetViews>
  <sheetFormatPr defaultRowHeight="14.4" x14ac:dyDescent="0.3"/>
  <cols>
    <col min="1" max="1" width="18.5546875" customWidth="1"/>
    <col min="3" max="3" width="18.5546875" customWidth="1"/>
    <col min="5" max="5" width="18.5546875" customWidth="1"/>
    <col min="6" max="6" width="16" customWidth="1"/>
    <col min="7" max="7" width="10.109375" customWidth="1"/>
    <col min="8" max="8" width="16.5546875" customWidth="1"/>
    <col min="9" max="9" width="9.88671875" customWidth="1"/>
    <col min="10" max="10" width="11.441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40</v>
      </c>
      <c r="I1" s="2" t="s">
        <v>8</v>
      </c>
      <c r="J1" s="2" t="s">
        <v>39</v>
      </c>
    </row>
    <row r="2" spans="1:10" x14ac:dyDescent="0.3">
      <c r="A2" t="s">
        <v>6</v>
      </c>
      <c r="B2" t="s">
        <v>7</v>
      </c>
      <c r="C2" t="s">
        <v>8</v>
      </c>
      <c r="D2">
        <v>6</v>
      </c>
      <c r="E2">
        <v>1.4851485148514849</v>
      </c>
      <c r="H2" t="s">
        <v>6</v>
      </c>
      <c r="I2">
        <f>SUMIFS(D2:D43, C2:C43, "Jawa", A2:A43, "Informatika")</f>
        <v>91</v>
      </c>
      <c r="J2">
        <f>SUMIFS(D2:D43, C2:C43, "&lt;&gt;Jawa", A2:A43, "Informatika")</f>
        <v>4</v>
      </c>
    </row>
    <row r="3" spans="1:10" x14ac:dyDescent="0.3">
      <c r="A3" t="s">
        <v>6</v>
      </c>
      <c r="B3" t="s">
        <v>9</v>
      </c>
      <c r="C3" t="s">
        <v>8</v>
      </c>
      <c r="D3">
        <v>4</v>
      </c>
      <c r="E3">
        <v>0.99009900990099009</v>
      </c>
      <c r="H3" t="s">
        <v>17</v>
      </c>
      <c r="I3">
        <f>SUMIFS(D2:D43, C2:C43, "Jawa", A2:A43, "Teknik Elektro")</f>
        <v>84</v>
      </c>
      <c r="J3">
        <f>SUMIFS(D2:D43, C2:C43, "&lt;&gt;Jawa", A2:A43, "Teknik Elektro")</f>
        <v>6</v>
      </c>
    </row>
    <row r="4" spans="1:10" x14ac:dyDescent="0.3">
      <c r="A4" t="s">
        <v>6</v>
      </c>
      <c r="B4" t="s">
        <v>10</v>
      </c>
      <c r="C4" t="s">
        <v>8</v>
      </c>
      <c r="D4">
        <v>1</v>
      </c>
      <c r="E4">
        <v>0.24752475247524749</v>
      </c>
      <c r="H4" t="s">
        <v>23</v>
      </c>
      <c r="I4">
        <f>SUMIFS(D2:D43, C2:C43, "Jawa", A2:A43, "Teknik Geologi")</f>
        <v>73</v>
      </c>
      <c r="J4">
        <f>SUMIFS(D2:D43, C2:C43, "&lt;&gt;Jawa", A2:A43, "Teknik Geologi")</f>
        <v>4</v>
      </c>
    </row>
    <row r="5" spans="1:10" x14ac:dyDescent="0.3">
      <c r="A5" t="s">
        <v>6</v>
      </c>
      <c r="B5" t="s">
        <v>11</v>
      </c>
      <c r="C5" t="s">
        <v>8</v>
      </c>
      <c r="D5">
        <v>22</v>
      </c>
      <c r="E5">
        <v>5.4455445544554459</v>
      </c>
      <c r="H5" t="s">
        <v>26</v>
      </c>
      <c r="I5">
        <f>SUMIFS(D2:D43, C2:C43, "Jawa", A2:A43, "Teknik Industri")</f>
        <v>70</v>
      </c>
      <c r="J5">
        <f>SUMIFS(D2:D43, C2:C43, "&lt;&gt;Jawa", A2:A43, "Teknik Industri")</f>
        <v>3</v>
      </c>
    </row>
    <row r="6" spans="1:10" x14ac:dyDescent="0.3">
      <c r="A6" t="s">
        <v>6</v>
      </c>
      <c r="B6" t="s">
        <v>12</v>
      </c>
      <c r="C6" t="s">
        <v>8</v>
      </c>
      <c r="D6">
        <v>58</v>
      </c>
      <c r="E6">
        <v>14.35643564356435</v>
      </c>
      <c r="H6" t="s">
        <v>28</v>
      </c>
      <c r="I6">
        <f>SUMIFS(D2:D43, C2:C43, "Jawa", A2:A43, "Teknik Sipil")</f>
        <v>86</v>
      </c>
      <c r="J6">
        <f>SUMIFS(D2:D43, C2:C43, "&lt;&gt;Jawa", A2:A43, "Teknik Sipil")</f>
        <v>3</v>
      </c>
    </row>
    <row r="7" spans="1:10" x14ac:dyDescent="0.3">
      <c r="A7" t="s">
        <v>6</v>
      </c>
      <c r="B7" t="s">
        <v>13</v>
      </c>
      <c r="C7" t="s">
        <v>14</v>
      </c>
      <c r="D7">
        <v>1</v>
      </c>
      <c r="E7">
        <v>5</v>
      </c>
      <c r="H7" t="s">
        <v>41</v>
      </c>
      <c r="I7">
        <f>SUM(I2:I6)</f>
        <v>404</v>
      </c>
      <c r="J7">
        <f>SUM(J2:J6)</f>
        <v>20</v>
      </c>
    </row>
    <row r="8" spans="1:10" x14ac:dyDescent="0.3">
      <c r="A8" t="s">
        <v>6</v>
      </c>
      <c r="B8" t="s">
        <v>15</v>
      </c>
      <c r="C8" t="s">
        <v>14</v>
      </c>
      <c r="D8">
        <v>1</v>
      </c>
      <c r="E8">
        <v>5</v>
      </c>
    </row>
    <row r="9" spans="1:10" x14ac:dyDescent="0.3">
      <c r="A9" t="s">
        <v>6</v>
      </c>
      <c r="B9" t="s">
        <v>16</v>
      </c>
      <c r="C9" t="s">
        <v>14</v>
      </c>
      <c r="D9">
        <v>2</v>
      </c>
      <c r="E9">
        <v>10</v>
      </c>
    </row>
    <row r="10" spans="1:10" x14ac:dyDescent="0.3">
      <c r="A10" t="s">
        <v>17</v>
      </c>
      <c r="B10" t="s">
        <v>7</v>
      </c>
      <c r="C10" t="s">
        <v>8</v>
      </c>
      <c r="D10">
        <v>6</v>
      </c>
      <c r="E10">
        <v>1.4851485148514849</v>
      </c>
    </row>
    <row r="11" spans="1:10" x14ac:dyDescent="0.3">
      <c r="A11" t="s">
        <v>17</v>
      </c>
      <c r="B11" t="s">
        <v>18</v>
      </c>
      <c r="C11" t="s">
        <v>8</v>
      </c>
      <c r="D11">
        <v>2</v>
      </c>
      <c r="E11">
        <v>0.49504950495049499</v>
      </c>
    </row>
    <row r="12" spans="1:10" x14ac:dyDescent="0.3">
      <c r="A12" t="s">
        <v>17</v>
      </c>
      <c r="B12" t="s">
        <v>9</v>
      </c>
      <c r="C12" t="s">
        <v>8</v>
      </c>
      <c r="D12">
        <v>6</v>
      </c>
      <c r="E12">
        <v>1.4851485148514849</v>
      </c>
    </row>
    <row r="13" spans="1:10" x14ac:dyDescent="0.3">
      <c r="A13" t="s">
        <v>17</v>
      </c>
      <c r="B13" t="s">
        <v>11</v>
      </c>
      <c r="C13" t="s">
        <v>8</v>
      </c>
      <c r="D13">
        <v>27</v>
      </c>
      <c r="E13">
        <v>6.6831683168316838</v>
      </c>
    </row>
    <row r="14" spans="1:10" x14ac:dyDescent="0.3">
      <c r="A14" t="s">
        <v>17</v>
      </c>
      <c r="B14" t="s">
        <v>12</v>
      </c>
      <c r="C14" t="s">
        <v>8</v>
      </c>
      <c r="D14">
        <v>43</v>
      </c>
      <c r="E14">
        <v>10.64356435643564</v>
      </c>
    </row>
    <row r="15" spans="1:10" x14ac:dyDescent="0.3">
      <c r="A15" t="s">
        <v>17</v>
      </c>
      <c r="B15" t="s">
        <v>19</v>
      </c>
      <c r="C15" t="s">
        <v>14</v>
      </c>
      <c r="D15">
        <v>1</v>
      </c>
      <c r="E15">
        <v>5</v>
      </c>
    </row>
    <row r="16" spans="1:10" x14ac:dyDescent="0.3">
      <c r="A16" t="s">
        <v>17</v>
      </c>
      <c r="B16" t="s">
        <v>20</v>
      </c>
      <c r="C16" t="s">
        <v>14</v>
      </c>
      <c r="D16">
        <v>1</v>
      </c>
      <c r="E16">
        <v>5</v>
      </c>
    </row>
    <row r="17" spans="1:5" x14ac:dyDescent="0.3">
      <c r="A17" t="s">
        <v>17</v>
      </c>
      <c r="B17" t="s">
        <v>21</v>
      </c>
      <c r="C17" t="s">
        <v>14</v>
      </c>
      <c r="D17">
        <v>1</v>
      </c>
      <c r="E17">
        <v>5</v>
      </c>
    </row>
    <row r="18" spans="1:5" x14ac:dyDescent="0.3">
      <c r="A18" t="s">
        <v>17</v>
      </c>
      <c r="B18" t="s">
        <v>22</v>
      </c>
      <c r="C18" t="s">
        <v>14</v>
      </c>
      <c r="D18">
        <v>3</v>
      </c>
      <c r="E18">
        <v>15</v>
      </c>
    </row>
    <row r="19" spans="1:5" x14ac:dyDescent="0.3">
      <c r="A19" t="s">
        <v>23</v>
      </c>
      <c r="B19" t="s">
        <v>7</v>
      </c>
      <c r="C19" t="s">
        <v>8</v>
      </c>
      <c r="D19">
        <v>3</v>
      </c>
      <c r="E19">
        <v>0.74257425742574257</v>
      </c>
    </row>
    <row r="20" spans="1:5" x14ac:dyDescent="0.3">
      <c r="A20" t="s">
        <v>23</v>
      </c>
      <c r="B20" t="s">
        <v>9</v>
      </c>
      <c r="C20" t="s">
        <v>8</v>
      </c>
      <c r="D20">
        <v>9</v>
      </c>
      <c r="E20">
        <v>2.227722772277227</v>
      </c>
    </row>
    <row r="21" spans="1:5" x14ac:dyDescent="0.3">
      <c r="A21" t="s">
        <v>23</v>
      </c>
      <c r="B21" t="s">
        <v>11</v>
      </c>
      <c r="C21" t="s">
        <v>8</v>
      </c>
      <c r="D21">
        <v>26</v>
      </c>
      <c r="E21">
        <v>6.435643564356436</v>
      </c>
    </row>
    <row r="22" spans="1:5" x14ac:dyDescent="0.3">
      <c r="A22" t="s">
        <v>23</v>
      </c>
      <c r="B22" t="s">
        <v>12</v>
      </c>
      <c r="C22" t="s">
        <v>8</v>
      </c>
      <c r="D22">
        <v>32</v>
      </c>
      <c r="E22">
        <v>7.9207920792079207</v>
      </c>
    </row>
    <row r="23" spans="1:5" x14ac:dyDescent="0.3">
      <c r="A23" t="s">
        <v>23</v>
      </c>
      <c r="B23" t="s">
        <v>24</v>
      </c>
      <c r="C23" t="s">
        <v>8</v>
      </c>
      <c r="D23">
        <v>3</v>
      </c>
      <c r="E23">
        <v>0.74257425742574257</v>
      </c>
    </row>
    <row r="24" spans="1:5" x14ac:dyDescent="0.3">
      <c r="A24" t="s">
        <v>23</v>
      </c>
      <c r="B24" t="s">
        <v>20</v>
      </c>
      <c r="C24" t="s">
        <v>14</v>
      </c>
      <c r="D24">
        <v>1</v>
      </c>
      <c r="E24">
        <v>5</v>
      </c>
    </row>
    <row r="25" spans="1:5" x14ac:dyDescent="0.3">
      <c r="A25" t="s">
        <v>23</v>
      </c>
      <c r="B25" t="s">
        <v>25</v>
      </c>
      <c r="C25" t="s">
        <v>14</v>
      </c>
      <c r="D25">
        <v>1</v>
      </c>
      <c r="E25">
        <v>5</v>
      </c>
    </row>
    <row r="26" spans="1:5" x14ac:dyDescent="0.3">
      <c r="A26" t="s">
        <v>23</v>
      </c>
      <c r="B26" t="s">
        <v>16</v>
      </c>
      <c r="C26" t="s">
        <v>14</v>
      </c>
      <c r="D26">
        <v>2</v>
      </c>
      <c r="E26">
        <v>10</v>
      </c>
    </row>
    <row r="27" spans="1:5" x14ac:dyDescent="0.3">
      <c r="A27" t="s">
        <v>26</v>
      </c>
      <c r="B27" t="s">
        <v>7</v>
      </c>
      <c r="C27" t="s">
        <v>8</v>
      </c>
      <c r="D27">
        <v>3</v>
      </c>
      <c r="E27">
        <v>0.74257425742574257</v>
      </c>
    </row>
    <row r="28" spans="1:5" x14ac:dyDescent="0.3">
      <c r="A28" t="s">
        <v>26</v>
      </c>
      <c r="B28" t="s">
        <v>18</v>
      </c>
      <c r="C28" t="s">
        <v>8</v>
      </c>
      <c r="D28">
        <v>1</v>
      </c>
      <c r="E28">
        <v>0.24752475247524749</v>
      </c>
    </row>
    <row r="29" spans="1:5" x14ac:dyDescent="0.3">
      <c r="A29" t="s">
        <v>26</v>
      </c>
      <c r="B29" t="s">
        <v>9</v>
      </c>
      <c r="C29" t="s">
        <v>8</v>
      </c>
      <c r="D29">
        <v>6</v>
      </c>
      <c r="E29">
        <v>1.4851485148514849</v>
      </c>
    </row>
    <row r="30" spans="1:5" x14ac:dyDescent="0.3">
      <c r="A30" t="s">
        <v>26</v>
      </c>
      <c r="B30" t="s">
        <v>11</v>
      </c>
      <c r="C30" t="s">
        <v>8</v>
      </c>
      <c r="D30">
        <v>25</v>
      </c>
      <c r="E30">
        <v>6.1881188118811883</v>
      </c>
    </row>
    <row r="31" spans="1:5" x14ac:dyDescent="0.3">
      <c r="A31" t="s">
        <v>26</v>
      </c>
      <c r="B31" t="s">
        <v>12</v>
      </c>
      <c r="C31" t="s">
        <v>8</v>
      </c>
      <c r="D31">
        <v>35</v>
      </c>
      <c r="E31">
        <v>8.6633663366336631</v>
      </c>
    </row>
    <row r="32" spans="1:5" x14ac:dyDescent="0.3">
      <c r="A32" t="s">
        <v>26</v>
      </c>
      <c r="B32" t="s">
        <v>20</v>
      </c>
      <c r="C32" t="s">
        <v>14</v>
      </c>
      <c r="D32">
        <v>1</v>
      </c>
      <c r="E32">
        <v>5</v>
      </c>
    </row>
    <row r="33" spans="1:6" x14ac:dyDescent="0.3">
      <c r="A33" t="s">
        <v>26</v>
      </c>
      <c r="B33" t="s">
        <v>22</v>
      </c>
      <c r="C33" t="s">
        <v>14</v>
      </c>
      <c r="D33">
        <v>1</v>
      </c>
      <c r="E33">
        <v>5</v>
      </c>
    </row>
    <row r="34" spans="1:6" x14ac:dyDescent="0.3">
      <c r="A34" t="s">
        <v>26</v>
      </c>
      <c r="B34" t="s">
        <v>27</v>
      </c>
      <c r="C34" t="s">
        <v>14</v>
      </c>
      <c r="D34">
        <v>1</v>
      </c>
      <c r="E34">
        <v>5</v>
      </c>
    </row>
    <row r="35" spans="1:6" x14ac:dyDescent="0.3">
      <c r="A35" t="s">
        <v>28</v>
      </c>
      <c r="B35" t="s">
        <v>7</v>
      </c>
      <c r="C35" t="s">
        <v>8</v>
      </c>
      <c r="D35">
        <v>4</v>
      </c>
      <c r="E35">
        <v>0.99009900990099009</v>
      </c>
    </row>
    <row r="36" spans="1:6" x14ac:dyDescent="0.3">
      <c r="A36" t="s">
        <v>28</v>
      </c>
      <c r="B36" t="s">
        <v>18</v>
      </c>
      <c r="C36" t="s">
        <v>8</v>
      </c>
      <c r="D36">
        <v>1</v>
      </c>
      <c r="E36">
        <v>0.24752475247524749</v>
      </c>
    </row>
    <row r="37" spans="1:6" x14ac:dyDescent="0.3">
      <c r="A37" t="s">
        <v>28</v>
      </c>
      <c r="B37" t="s">
        <v>9</v>
      </c>
      <c r="C37" t="s">
        <v>8</v>
      </c>
      <c r="D37">
        <v>7</v>
      </c>
      <c r="E37">
        <v>1.7326732673267331</v>
      </c>
    </row>
    <row r="38" spans="1:6" x14ac:dyDescent="0.3">
      <c r="A38" t="s">
        <v>28</v>
      </c>
      <c r="B38" t="s">
        <v>11</v>
      </c>
      <c r="C38" t="s">
        <v>8</v>
      </c>
      <c r="D38">
        <v>15</v>
      </c>
      <c r="E38">
        <v>3.7128712871287131</v>
      </c>
    </row>
    <row r="39" spans="1:6" x14ac:dyDescent="0.3">
      <c r="A39" t="s">
        <v>28</v>
      </c>
      <c r="B39" t="s">
        <v>12</v>
      </c>
      <c r="C39" t="s">
        <v>8</v>
      </c>
      <c r="D39">
        <v>58</v>
      </c>
      <c r="E39">
        <v>14.35643564356435</v>
      </c>
    </row>
    <row r="40" spans="1:6" x14ac:dyDescent="0.3">
      <c r="A40" t="s">
        <v>28</v>
      </c>
      <c r="B40" t="s">
        <v>24</v>
      </c>
      <c r="C40" t="s">
        <v>8</v>
      </c>
      <c r="D40">
        <v>1</v>
      </c>
      <c r="E40">
        <v>0.24752475247524749</v>
      </c>
    </row>
    <row r="41" spans="1:6" x14ac:dyDescent="0.3">
      <c r="A41" t="s">
        <v>28</v>
      </c>
      <c r="B41" t="s">
        <v>29</v>
      </c>
      <c r="C41" t="s">
        <v>14</v>
      </c>
      <c r="D41">
        <v>1</v>
      </c>
      <c r="E41">
        <v>5</v>
      </c>
    </row>
    <row r="42" spans="1:6" x14ac:dyDescent="0.3">
      <c r="A42" t="s">
        <v>28</v>
      </c>
      <c r="B42" t="s">
        <v>30</v>
      </c>
      <c r="C42" t="s">
        <v>14</v>
      </c>
      <c r="D42">
        <v>1</v>
      </c>
      <c r="E42">
        <v>5</v>
      </c>
    </row>
    <row r="43" spans="1:6" x14ac:dyDescent="0.3">
      <c r="A43" t="s">
        <v>28</v>
      </c>
      <c r="B43" t="s">
        <v>16</v>
      </c>
      <c r="C43" t="s">
        <v>14</v>
      </c>
      <c r="D43">
        <v>1</v>
      </c>
      <c r="E43">
        <v>5</v>
      </c>
    </row>
    <row r="44" spans="1:6" x14ac:dyDescent="0.3">
      <c r="C44" t="s">
        <v>8</v>
      </c>
      <c r="F44">
        <v>95.283018867924525</v>
      </c>
    </row>
    <row r="45" spans="1:6" x14ac:dyDescent="0.3">
      <c r="C45" t="s">
        <v>14</v>
      </c>
      <c r="F45">
        <v>4.716981132075472</v>
      </c>
    </row>
    <row r="46" spans="1:6" x14ac:dyDescent="0.3">
      <c r="C46" t="s">
        <v>31</v>
      </c>
      <c r="D46">
        <f>SUM(D2:D43)</f>
        <v>424</v>
      </c>
      <c r="F46">
        <v>100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4"/>
  <sheetViews>
    <sheetView topLeftCell="A18" zoomScale="74" workbookViewId="0">
      <selection activeCell="D59" sqref="D59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40</v>
      </c>
      <c r="I1" s="2" t="s">
        <v>8</v>
      </c>
      <c r="J1" s="2" t="s">
        <v>39</v>
      </c>
    </row>
    <row r="2" spans="1:10" x14ac:dyDescent="0.3">
      <c r="A2" t="s">
        <v>6</v>
      </c>
      <c r="B2" t="s">
        <v>7</v>
      </c>
      <c r="C2" t="s">
        <v>8</v>
      </c>
      <c r="D2">
        <v>3</v>
      </c>
      <c r="E2">
        <v>0.69284064665127021</v>
      </c>
      <c r="H2" t="s">
        <v>6</v>
      </c>
      <c r="I2">
        <f>SUMIFS(D2:D43, C2:C43, "Jawa", A2:A43, "Informatika")</f>
        <v>98</v>
      </c>
      <c r="J2">
        <f>SUMIFS(D2:D43, C2:C43, "&lt;&gt;Jawa", A2:A43, "Informatika")</f>
        <v>1</v>
      </c>
    </row>
    <row r="3" spans="1:10" x14ac:dyDescent="0.3">
      <c r="A3" t="s">
        <v>6</v>
      </c>
      <c r="B3" t="s">
        <v>9</v>
      </c>
      <c r="C3" t="s">
        <v>8</v>
      </c>
      <c r="D3">
        <v>3</v>
      </c>
      <c r="E3">
        <v>0.69284064665127021</v>
      </c>
      <c r="H3" t="s">
        <v>17</v>
      </c>
      <c r="I3">
        <f>SUMIFS(D2:D43, C2:C43, "Jawa", A2:A43, "Teknik Elektro")</f>
        <v>93</v>
      </c>
      <c r="J3">
        <f>SUMIFS(D2:D43, C2:C43, "&lt;&gt;Jawa", A2:A43, "Teknik Elektro")</f>
        <v>4</v>
      </c>
    </row>
    <row r="4" spans="1:10" x14ac:dyDescent="0.3">
      <c r="A4" t="s">
        <v>6</v>
      </c>
      <c r="B4" t="s">
        <v>10</v>
      </c>
      <c r="C4" t="s">
        <v>8</v>
      </c>
      <c r="D4">
        <v>1</v>
      </c>
      <c r="E4">
        <v>0.23094688221709009</v>
      </c>
      <c r="H4" t="s">
        <v>23</v>
      </c>
      <c r="I4">
        <f>SUMIFS(D2:D43, C2:C43, "Jawa", A2:A43, "Teknik Geologi")</f>
        <v>73</v>
      </c>
      <c r="J4">
        <f>SUMIFS(D2:D43, C2:C43, "&lt;&gt;Jawa", A2:A43, "Teknik Geologi")</f>
        <v>3</v>
      </c>
    </row>
    <row r="5" spans="1:10" x14ac:dyDescent="0.3">
      <c r="A5" t="s">
        <v>6</v>
      </c>
      <c r="B5" t="s">
        <v>11</v>
      </c>
      <c r="C5" t="s">
        <v>8</v>
      </c>
      <c r="D5">
        <v>20</v>
      </c>
      <c r="E5">
        <v>4.6189376443418011</v>
      </c>
      <c r="H5" t="s">
        <v>26</v>
      </c>
      <c r="I5">
        <f>SUMIFS(D2:D43, C2:C43, "Jawa", A2:A43, "Teknik Industri")</f>
        <v>78</v>
      </c>
      <c r="J5">
        <f>SUMIFS(D2:D43, C2:C43, "&lt;&gt;Jawa", A2:A43, "Teknik Industri")</f>
        <v>1</v>
      </c>
    </row>
    <row r="6" spans="1:10" x14ac:dyDescent="0.3">
      <c r="A6" t="s">
        <v>6</v>
      </c>
      <c r="B6" t="s">
        <v>12</v>
      </c>
      <c r="C6" t="s">
        <v>8</v>
      </c>
      <c r="D6">
        <v>69</v>
      </c>
      <c r="E6">
        <v>15.935334872979221</v>
      </c>
      <c r="H6" t="s">
        <v>28</v>
      </c>
      <c r="I6">
        <f>SUMIFS(D2:D43, C2:C43, "Jawa", A2:A43, "Teknik Sipil")</f>
        <v>91</v>
      </c>
      <c r="J6">
        <f>SUMIFS(D2:D43, C2:C43, "&lt;&gt;Jawa", A2:A43, "Teknik Sipil")</f>
        <v>3</v>
      </c>
    </row>
    <row r="7" spans="1:10" x14ac:dyDescent="0.3">
      <c r="A7" t="s">
        <v>6</v>
      </c>
      <c r="B7" t="s">
        <v>24</v>
      </c>
      <c r="C7" t="s">
        <v>8</v>
      </c>
      <c r="D7">
        <v>2</v>
      </c>
      <c r="E7">
        <v>0.46189376443418012</v>
      </c>
      <c r="H7" t="s">
        <v>41</v>
      </c>
      <c r="I7">
        <f>SUM(I2:I6)</f>
        <v>433</v>
      </c>
      <c r="J7">
        <f>SUM(J2:J6)</f>
        <v>12</v>
      </c>
    </row>
    <row r="8" spans="1:10" x14ac:dyDescent="0.3">
      <c r="A8" t="s">
        <v>6</v>
      </c>
      <c r="B8" t="s">
        <v>16</v>
      </c>
      <c r="C8" t="s">
        <v>14</v>
      </c>
      <c r="D8">
        <v>1</v>
      </c>
      <c r="E8">
        <v>8.3333333333333321</v>
      </c>
    </row>
    <row r="9" spans="1:10" x14ac:dyDescent="0.3">
      <c r="A9" t="s">
        <v>17</v>
      </c>
      <c r="B9" t="s">
        <v>7</v>
      </c>
      <c r="C9" t="s">
        <v>8</v>
      </c>
      <c r="D9">
        <v>5</v>
      </c>
      <c r="E9">
        <v>1.1547344110854501</v>
      </c>
    </row>
    <row r="10" spans="1:10" x14ac:dyDescent="0.3">
      <c r="A10" t="s">
        <v>17</v>
      </c>
      <c r="B10" t="s">
        <v>9</v>
      </c>
      <c r="C10" t="s">
        <v>8</v>
      </c>
      <c r="D10">
        <v>3</v>
      </c>
      <c r="E10">
        <v>0.69284064665127021</v>
      </c>
    </row>
    <row r="11" spans="1:10" x14ac:dyDescent="0.3">
      <c r="A11" t="s">
        <v>17</v>
      </c>
      <c r="B11" t="s">
        <v>11</v>
      </c>
      <c r="C11" t="s">
        <v>8</v>
      </c>
      <c r="D11">
        <v>21</v>
      </c>
      <c r="E11">
        <v>4.8498845265588919</v>
      </c>
    </row>
    <row r="12" spans="1:10" x14ac:dyDescent="0.3">
      <c r="A12" t="s">
        <v>17</v>
      </c>
      <c r="B12" t="s">
        <v>12</v>
      </c>
      <c r="C12" t="s">
        <v>8</v>
      </c>
      <c r="D12">
        <v>63</v>
      </c>
      <c r="E12">
        <v>14.54965357967667</v>
      </c>
    </row>
    <row r="13" spans="1:10" x14ac:dyDescent="0.3">
      <c r="A13" t="s">
        <v>17</v>
      </c>
      <c r="B13" t="s">
        <v>24</v>
      </c>
      <c r="C13" t="s">
        <v>8</v>
      </c>
      <c r="D13">
        <v>1</v>
      </c>
      <c r="E13">
        <v>0.23094688221709009</v>
      </c>
    </row>
    <row r="14" spans="1:10" x14ac:dyDescent="0.3">
      <c r="A14" t="s">
        <v>17</v>
      </c>
      <c r="B14" t="s">
        <v>32</v>
      </c>
      <c r="C14" t="s">
        <v>14</v>
      </c>
      <c r="D14">
        <v>1</v>
      </c>
      <c r="E14">
        <v>8.3333333333333321</v>
      </c>
    </row>
    <row r="15" spans="1:10" x14ac:dyDescent="0.3">
      <c r="A15" t="s">
        <v>17</v>
      </c>
      <c r="B15" t="s">
        <v>20</v>
      </c>
      <c r="C15" t="s">
        <v>14</v>
      </c>
      <c r="D15">
        <v>1</v>
      </c>
      <c r="E15">
        <v>8.3333333333333321</v>
      </c>
    </row>
    <row r="16" spans="1:10" x14ac:dyDescent="0.3">
      <c r="A16" t="s">
        <v>17</v>
      </c>
      <c r="B16" t="s">
        <v>21</v>
      </c>
      <c r="C16" t="s">
        <v>14</v>
      </c>
      <c r="D16">
        <v>1</v>
      </c>
      <c r="E16">
        <v>8.3333333333333321</v>
      </c>
    </row>
    <row r="17" spans="1:5" x14ac:dyDescent="0.3">
      <c r="A17" t="s">
        <v>17</v>
      </c>
      <c r="B17" t="s">
        <v>27</v>
      </c>
      <c r="C17" t="s">
        <v>14</v>
      </c>
      <c r="D17">
        <v>1</v>
      </c>
      <c r="E17">
        <v>8.3333333333333321</v>
      </c>
    </row>
    <row r="18" spans="1:5" x14ac:dyDescent="0.3">
      <c r="A18" t="s">
        <v>23</v>
      </c>
      <c r="B18" t="s">
        <v>7</v>
      </c>
      <c r="C18" t="s">
        <v>8</v>
      </c>
      <c r="D18">
        <v>1</v>
      </c>
      <c r="E18">
        <v>0.23094688221709009</v>
      </c>
    </row>
    <row r="19" spans="1:5" x14ac:dyDescent="0.3">
      <c r="A19" t="s">
        <v>23</v>
      </c>
      <c r="B19" t="s">
        <v>9</v>
      </c>
      <c r="C19" t="s">
        <v>8</v>
      </c>
      <c r="D19">
        <v>4</v>
      </c>
      <c r="E19">
        <v>0.92378752886836024</v>
      </c>
    </row>
    <row r="20" spans="1:5" x14ac:dyDescent="0.3">
      <c r="A20" t="s">
        <v>23</v>
      </c>
      <c r="B20" t="s">
        <v>10</v>
      </c>
      <c r="C20" t="s">
        <v>8</v>
      </c>
      <c r="D20">
        <v>1</v>
      </c>
      <c r="E20">
        <v>0.23094688221709009</v>
      </c>
    </row>
    <row r="21" spans="1:5" x14ac:dyDescent="0.3">
      <c r="A21" t="s">
        <v>23</v>
      </c>
      <c r="B21" t="s">
        <v>11</v>
      </c>
      <c r="C21" t="s">
        <v>8</v>
      </c>
      <c r="D21">
        <v>15</v>
      </c>
      <c r="E21">
        <v>3.464203233256351</v>
      </c>
    </row>
    <row r="22" spans="1:5" x14ac:dyDescent="0.3">
      <c r="A22" t="s">
        <v>23</v>
      </c>
      <c r="B22" t="s">
        <v>12</v>
      </c>
      <c r="C22" t="s">
        <v>8</v>
      </c>
      <c r="D22">
        <v>50</v>
      </c>
      <c r="E22">
        <v>11.5473441108545</v>
      </c>
    </row>
    <row r="23" spans="1:5" x14ac:dyDescent="0.3">
      <c r="A23" t="s">
        <v>23</v>
      </c>
      <c r="B23" t="s">
        <v>24</v>
      </c>
      <c r="C23" t="s">
        <v>8</v>
      </c>
      <c r="D23">
        <v>2</v>
      </c>
      <c r="E23">
        <v>0.46189376443418012</v>
      </c>
    </row>
    <row r="24" spans="1:5" x14ac:dyDescent="0.3">
      <c r="A24" t="s">
        <v>23</v>
      </c>
      <c r="B24" t="s">
        <v>33</v>
      </c>
      <c r="C24" t="s">
        <v>14</v>
      </c>
      <c r="D24">
        <v>1</v>
      </c>
      <c r="E24">
        <v>8.3333333333333321</v>
      </c>
    </row>
    <row r="25" spans="1:5" x14ac:dyDescent="0.3">
      <c r="A25" t="s">
        <v>23</v>
      </c>
      <c r="B25" t="s">
        <v>19</v>
      </c>
      <c r="C25" t="s">
        <v>14</v>
      </c>
      <c r="D25">
        <v>1</v>
      </c>
      <c r="E25">
        <v>8.3333333333333321</v>
      </c>
    </row>
    <row r="26" spans="1:5" x14ac:dyDescent="0.3">
      <c r="A26" t="s">
        <v>23</v>
      </c>
      <c r="B26" t="s">
        <v>16</v>
      </c>
      <c r="C26" t="s">
        <v>14</v>
      </c>
      <c r="D26">
        <v>1</v>
      </c>
      <c r="E26">
        <v>8.3333333333333321</v>
      </c>
    </row>
    <row r="27" spans="1:5" x14ac:dyDescent="0.3">
      <c r="A27" t="s">
        <v>26</v>
      </c>
      <c r="B27" t="s">
        <v>7</v>
      </c>
      <c r="C27" t="s">
        <v>8</v>
      </c>
      <c r="D27">
        <v>2</v>
      </c>
      <c r="E27">
        <v>0.46189376443418012</v>
      </c>
    </row>
    <row r="28" spans="1:5" x14ac:dyDescent="0.3">
      <c r="A28" t="s">
        <v>26</v>
      </c>
      <c r="B28" t="s">
        <v>9</v>
      </c>
      <c r="C28" t="s">
        <v>8</v>
      </c>
      <c r="D28">
        <v>7</v>
      </c>
      <c r="E28">
        <v>1.616628175519631</v>
      </c>
    </row>
    <row r="29" spans="1:5" x14ac:dyDescent="0.3">
      <c r="A29" t="s">
        <v>26</v>
      </c>
      <c r="B29" t="s">
        <v>10</v>
      </c>
      <c r="C29" t="s">
        <v>8</v>
      </c>
      <c r="D29">
        <v>1</v>
      </c>
      <c r="E29">
        <v>0.23094688221709009</v>
      </c>
    </row>
    <row r="30" spans="1:5" x14ac:dyDescent="0.3">
      <c r="A30" t="s">
        <v>26</v>
      </c>
      <c r="B30" t="s">
        <v>11</v>
      </c>
      <c r="C30" t="s">
        <v>8</v>
      </c>
      <c r="D30">
        <v>22</v>
      </c>
      <c r="E30">
        <v>5.0808314087759809</v>
      </c>
    </row>
    <row r="31" spans="1:5" x14ac:dyDescent="0.3">
      <c r="A31" t="s">
        <v>26</v>
      </c>
      <c r="B31" t="s">
        <v>12</v>
      </c>
      <c r="C31" t="s">
        <v>8</v>
      </c>
      <c r="D31">
        <v>45</v>
      </c>
      <c r="E31">
        <v>10.39260969976905</v>
      </c>
    </row>
    <row r="32" spans="1:5" x14ac:dyDescent="0.3">
      <c r="A32" t="s">
        <v>26</v>
      </c>
      <c r="B32" t="s">
        <v>24</v>
      </c>
      <c r="C32" t="s">
        <v>8</v>
      </c>
      <c r="D32">
        <v>1</v>
      </c>
      <c r="E32">
        <v>0.23094688221709009</v>
      </c>
    </row>
    <row r="33" spans="1:6" x14ac:dyDescent="0.3">
      <c r="A33" t="s">
        <v>26</v>
      </c>
      <c r="B33" t="s">
        <v>25</v>
      </c>
      <c r="C33" t="s">
        <v>14</v>
      </c>
      <c r="D33">
        <v>1</v>
      </c>
      <c r="E33">
        <v>8.3333333333333321</v>
      </c>
    </row>
    <row r="34" spans="1:6" x14ac:dyDescent="0.3">
      <c r="A34" t="s">
        <v>28</v>
      </c>
      <c r="B34" t="s">
        <v>7</v>
      </c>
      <c r="C34" t="s">
        <v>8</v>
      </c>
      <c r="D34">
        <v>3</v>
      </c>
      <c r="E34">
        <v>0.69284064665127021</v>
      </c>
    </row>
    <row r="35" spans="1:6" x14ac:dyDescent="0.3">
      <c r="A35" t="s">
        <v>28</v>
      </c>
      <c r="B35" t="s">
        <v>34</v>
      </c>
      <c r="C35" t="s">
        <v>14</v>
      </c>
      <c r="D35">
        <v>1</v>
      </c>
      <c r="E35">
        <v>8.3333333333333321</v>
      </c>
    </row>
    <row r="36" spans="1:6" x14ac:dyDescent="0.3">
      <c r="A36" t="s">
        <v>28</v>
      </c>
      <c r="B36" t="s">
        <v>9</v>
      </c>
      <c r="C36" t="s">
        <v>8</v>
      </c>
      <c r="D36">
        <v>5</v>
      </c>
      <c r="E36">
        <v>1.1547344110854501</v>
      </c>
    </row>
    <row r="37" spans="1:6" x14ac:dyDescent="0.3">
      <c r="A37" t="s">
        <v>28</v>
      </c>
      <c r="B37" t="s">
        <v>11</v>
      </c>
      <c r="C37" t="s">
        <v>8</v>
      </c>
      <c r="D37">
        <v>17</v>
      </c>
      <c r="E37">
        <v>3.9260969976905309</v>
      </c>
    </row>
    <row r="38" spans="1:6" x14ac:dyDescent="0.3">
      <c r="A38" t="s">
        <v>28</v>
      </c>
      <c r="B38" t="s">
        <v>12</v>
      </c>
      <c r="C38" t="s">
        <v>8</v>
      </c>
      <c r="D38">
        <v>65</v>
      </c>
      <c r="E38">
        <v>15.01154734411085</v>
      </c>
    </row>
    <row r="39" spans="1:6" x14ac:dyDescent="0.3">
      <c r="A39" t="s">
        <v>28</v>
      </c>
      <c r="B39" t="s">
        <v>24</v>
      </c>
      <c r="C39" t="s">
        <v>8</v>
      </c>
      <c r="D39">
        <v>1</v>
      </c>
      <c r="E39">
        <v>0.23094688221709009</v>
      </c>
    </row>
    <row r="40" spans="1:6" x14ac:dyDescent="0.3">
      <c r="A40" t="s">
        <v>28</v>
      </c>
      <c r="B40" t="s">
        <v>33</v>
      </c>
      <c r="C40" t="s">
        <v>14</v>
      </c>
      <c r="D40">
        <v>1</v>
      </c>
      <c r="E40">
        <v>8.3333333333333321</v>
      </c>
    </row>
    <row r="41" spans="1:6" x14ac:dyDescent="0.3">
      <c r="A41" t="s">
        <v>28</v>
      </c>
      <c r="B41" t="s">
        <v>35</v>
      </c>
      <c r="C41" t="s">
        <v>14</v>
      </c>
      <c r="D41">
        <v>1</v>
      </c>
      <c r="E41">
        <v>8.3333333333333321</v>
      </c>
    </row>
    <row r="42" spans="1:6" x14ac:dyDescent="0.3">
      <c r="C42" t="s">
        <v>8</v>
      </c>
      <c r="F42">
        <v>97.303370786516851</v>
      </c>
    </row>
    <row r="43" spans="1:6" x14ac:dyDescent="0.3">
      <c r="C43" t="s">
        <v>14</v>
      </c>
      <c r="F43">
        <v>2.696629213483146</v>
      </c>
    </row>
    <row r="44" spans="1:6" x14ac:dyDescent="0.3">
      <c r="C44" t="s">
        <v>31</v>
      </c>
      <c r="D44">
        <f>SUM(D2:D41)</f>
        <v>445</v>
      </c>
      <c r="F44">
        <v>100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3"/>
  <sheetViews>
    <sheetView topLeftCell="A7" zoomScale="56" workbookViewId="0">
      <selection activeCell="P7" sqref="P7"/>
    </sheetView>
  </sheetViews>
  <sheetFormatPr defaultRowHeight="14.4" x14ac:dyDescent="0.3"/>
  <cols>
    <col min="1" max="1" width="16.66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40</v>
      </c>
      <c r="I1" s="2" t="s">
        <v>8</v>
      </c>
      <c r="J1" s="2" t="s">
        <v>39</v>
      </c>
    </row>
    <row r="2" spans="1:10" x14ac:dyDescent="0.3">
      <c r="A2" t="s">
        <v>6</v>
      </c>
      <c r="B2" t="s">
        <v>7</v>
      </c>
      <c r="C2" t="s">
        <v>8</v>
      </c>
      <c r="D2">
        <v>3</v>
      </c>
      <c r="E2">
        <v>0.61855670103092786</v>
      </c>
      <c r="H2" t="s">
        <v>6</v>
      </c>
      <c r="I2">
        <f>SUMIFS(D2:D50, C2:C50, "Jawa", A2:A50, "Informatika")</f>
        <v>109</v>
      </c>
      <c r="J2">
        <f>SUMIFS(D2:D50, C2:C50, "&lt;&gt;Jawa", A2:A50, "Informatika")</f>
        <v>3</v>
      </c>
    </row>
    <row r="3" spans="1:10" x14ac:dyDescent="0.3">
      <c r="A3" t="s">
        <v>6</v>
      </c>
      <c r="B3" t="s">
        <v>9</v>
      </c>
      <c r="C3" t="s">
        <v>8</v>
      </c>
      <c r="D3">
        <v>7</v>
      </c>
      <c r="E3">
        <v>1.4432989690721649</v>
      </c>
      <c r="H3" t="s">
        <v>17</v>
      </c>
      <c r="I3">
        <f>SUMIFS(D2:D50, C2:C50, "Jawa", A2:A50, "Teknik Elektro")</f>
        <v>94</v>
      </c>
      <c r="J3">
        <f>SUMIFS(D2:D50, C2:C50, "&lt;&gt;Jawa", A2:A50, "Teknik Elektro")</f>
        <v>7</v>
      </c>
    </row>
    <row r="4" spans="1:10" x14ac:dyDescent="0.3">
      <c r="A4" t="s">
        <v>6</v>
      </c>
      <c r="B4" t="s">
        <v>10</v>
      </c>
      <c r="C4" t="s">
        <v>8</v>
      </c>
      <c r="D4">
        <v>1</v>
      </c>
      <c r="E4">
        <v>0.2061855670103093</v>
      </c>
      <c r="H4" t="s">
        <v>23</v>
      </c>
      <c r="I4">
        <f>SUMIFS(D2:D50, C2:C50, "Jawa", A2:A50, "Teknik Geologi")</f>
        <v>90</v>
      </c>
      <c r="J4">
        <f>SUMIFS(D2:D50, C2:C50, "&lt;&gt;Jawa", A2:A50, "Teknik Geologi")</f>
        <v>5</v>
      </c>
    </row>
    <row r="5" spans="1:10" x14ac:dyDescent="0.3">
      <c r="A5" t="s">
        <v>6</v>
      </c>
      <c r="B5" t="s">
        <v>11</v>
      </c>
      <c r="C5" t="s">
        <v>8</v>
      </c>
      <c r="D5">
        <v>17</v>
      </c>
      <c r="E5">
        <v>3.5051546391752582</v>
      </c>
      <c r="H5" t="s">
        <v>26</v>
      </c>
      <c r="I5">
        <f>SUMIFS(D2:D50, C2:C50, "Jawa", A2:A50, "Teknik Industri")</f>
        <v>81</v>
      </c>
      <c r="J5">
        <f>SUMIFS(D2:D50, C2:C50, "&lt;&gt;Jawa", A2:A50, "Teknik Industri")</f>
        <v>4</v>
      </c>
    </row>
    <row r="6" spans="1:10" x14ac:dyDescent="0.3">
      <c r="A6" t="s">
        <v>6</v>
      </c>
      <c r="B6" t="s">
        <v>12</v>
      </c>
      <c r="C6" t="s">
        <v>8</v>
      </c>
      <c r="D6">
        <v>79</v>
      </c>
      <c r="E6">
        <v>16.288659793814428</v>
      </c>
      <c r="H6" t="s">
        <v>28</v>
      </c>
      <c r="I6">
        <f>SUMIFS(D2:D50, C2:C50, "Jawa", A2:A50, "Teknik Sipil")</f>
        <v>101</v>
      </c>
      <c r="J6">
        <f>SUMIFS(D2:D50, C2:C50, "&lt;&gt;Jawa", A2:A50, "Teknik Sipil")</f>
        <v>10</v>
      </c>
    </row>
    <row r="7" spans="1:10" x14ac:dyDescent="0.3">
      <c r="A7" t="s">
        <v>6</v>
      </c>
      <c r="B7" t="s">
        <v>24</v>
      </c>
      <c r="C7" t="s">
        <v>8</v>
      </c>
      <c r="D7">
        <v>2</v>
      </c>
      <c r="E7">
        <v>0.41237113402061859</v>
      </c>
      <c r="H7" t="s">
        <v>37</v>
      </c>
      <c r="I7">
        <f>SUMIFS(D2:D50, C2:C50, "Jawa", A2:A50, "Teknik Sipil (S2)")</f>
        <v>10</v>
      </c>
      <c r="J7">
        <f>SUMIFS(D2:D61, C2:C61, "&lt;&gt;Jawa", A2:A61, "Teknik Sipil (S2)")</f>
        <v>0</v>
      </c>
    </row>
    <row r="8" spans="1:10" x14ac:dyDescent="0.3">
      <c r="A8" t="s">
        <v>6</v>
      </c>
      <c r="B8" t="s">
        <v>32</v>
      </c>
      <c r="C8" t="s">
        <v>14</v>
      </c>
      <c r="D8">
        <v>1</v>
      </c>
      <c r="E8">
        <v>3.4482758620689649</v>
      </c>
      <c r="H8" t="s">
        <v>41</v>
      </c>
      <c r="I8">
        <f>SUM(I2:I7)</f>
        <v>485</v>
      </c>
      <c r="J8">
        <f>SUM(J2:J6)</f>
        <v>29</v>
      </c>
    </row>
    <row r="9" spans="1:10" x14ac:dyDescent="0.3">
      <c r="A9" t="s">
        <v>6</v>
      </c>
      <c r="B9" t="s">
        <v>22</v>
      </c>
      <c r="C9" t="s">
        <v>14</v>
      </c>
      <c r="D9">
        <v>1</v>
      </c>
      <c r="E9">
        <v>3.4482758620689649</v>
      </c>
    </row>
    <row r="10" spans="1:10" x14ac:dyDescent="0.3">
      <c r="A10" t="s">
        <v>6</v>
      </c>
      <c r="B10" t="s">
        <v>16</v>
      </c>
      <c r="C10" t="s">
        <v>14</v>
      </c>
      <c r="D10">
        <v>1</v>
      </c>
      <c r="E10">
        <v>3.4482758620689649</v>
      </c>
    </row>
    <row r="11" spans="1:10" x14ac:dyDescent="0.3">
      <c r="A11" t="s">
        <v>17</v>
      </c>
      <c r="B11" t="s">
        <v>7</v>
      </c>
      <c r="C11" t="s">
        <v>8</v>
      </c>
      <c r="D11">
        <v>7</v>
      </c>
      <c r="E11">
        <v>1.4432989690721649</v>
      </c>
    </row>
    <row r="12" spans="1:10" x14ac:dyDescent="0.3">
      <c r="A12" t="s">
        <v>17</v>
      </c>
      <c r="B12" t="s">
        <v>9</v>
      </c>
      <c r="C12" t="s">
        <v>8</v>
      </c>
      <c r="D12">
        <v>4</v>
      </c>
      <c r="E12">
        <v>0.82474226804123718</v>
      </c>
    </row>
    <row r="13" spans="1:10" x14ac:dyDescent="0.3">
      <c r="A13" t="s">
        <v>17</v>
      </c>
      <c r="B13" t="s">
        <v>11</v>
      </c>
      <c r="C13" t="s">
        <v>8</v>
      </c>
      <c r="D13">
        <v>24</v>
      </c>
      <c r="E13">
        <v>4.9484536082474229</v>
      </c>
    </row>
    <row r="14" spans="1:10" x14ac:dyDescent="0.3">
      <c r="A14" t="s">
        <v>17</v>
      </c>
      <c r="B14" t="s">
        <v>12</v>
      </c>
      <c r="C14" t="s">
        <v>8</v>
      </c>
      <c r="D14">
        <v>57</v>
      </c>
      <c r="E14">
        <v>11.75257731958763</v>
      </c>
    </row>
    <row r="15" spans="1:10" x14ac:dyDescent="0.3">
      <c r="A15" t="s">
        <v>17</v>
      </c>
      <c r="B15" t="s">
        <v>24</v>
      </c>
      <c r="C15" t="s">
        <v>8</v>
      </c>
      <c r="D15">
        <v>2</v>
      </c>
      <c r="E15">
        <v>0.41237113402061859</v>
      </c>
    </row>
    <row r="16" spans="1:10" x14ac:dyDescent="0.3">
      <c r="A16" t="s">
        <v>17</v>
      </c>
      <c r="B16" t="s">
        <v>15</v>
      </c>
      <c r="C16" t="s">
        <v>14</v>
      </c>
      <c r="D16">
        <v>1</v>
      </c>
      <c r="E16">
        <v>3.4482758620689649</v>
      </c>
    </row>
    <row r="17" spans="1:5" x14ac:dyDescent="0.3">
      <c r="A17" t="s">
        <v>17</v>
      </c>
      <c r="B17" t="s">
        <v>22</v>
      </c>
      <c r="C17" t="s">
        <v>14</v>
      </c>
      <c r="D17">
        <v>1</v>
      </c>
      <c r="E17">
        <v>3.4482758620689649</v>
      </c>
    </row>
    <row r="18" spans="1:5" x14ac:dyDescent="0.3">
      <c r="A18" t="s">
        <v>17</v>
      </c>
      <c r="B18" t="s">
        <v>25</v>
      </c>
      <c r="C18" t="s">
        <v>14</v>
      </c>
      <c r="D18">
        <v>1</v>
      </c>
      <c r="E18">
        <v>3.4482758620689649</v>
      </c>
    </row>
    <row r="19" spans="1:5" x14ac:dyDescent="0.3">
      <c r="A19" t="s">
        <v>17</v>
      </c>
      <c r="B19" t="s">
        <v>16</v>
      </c>
      <c r="C19" t="s">
        <v>14</v>
      </c>
      <c r="D19">
        <v>1</v>
      </c>
      <c r="E19">
        <v>3.4482758620689649</v>
      </c>
    </row>
    <row r="20" spans="1:5" x14ac:dyDescent="0.3">
      <c r="A20" t="s">
        <v>17</v>
      </c>
      <c r="B20" t="s">
        <v>27</v>
      </c>
      <c r="C20" t="s">
        <v>14</v>
      </c>
      <c r="D20">
        <v>3</v>
      </c>
      <c r="E20">
        <v>10.3448275862069</v>
      </c>
    </row>
    <row r="21" spans="1:5" x14ac:dyDescent="0.3">
      <c r="A21" t="s">
        <v>23</v>
      </c>
      <c r="B21" t="s">
        <v>7</v>
      </c>
      <c r="C21" t="s">
        <v>8</v>
      </c>
      <c r="D21">
        <v>3</v>
      </c>
      <c r="E21">
        <v>0.61855670103092786</v>
      </c>
    </row>
    <row r="22" spans="1:5" x14ac:dyDescent="0.3">
      <c r="A22" t="s">
        <v>23</v>
      </c>
      <c r="B22" t="s">
        <v>18</v>
      </c>
      <c r="C22" t="s">
        <v>8</v>
      </c>
      <c r="D22">
        <v>2</v>
      </c>
      <c r="E22">
        <v>0.41237113402061859</v>
      </c>
    </row>
    <row r="23" spans="1:5" x14ac:dyDescent="0.3">
      <c r="A23" t="s">
        <v>23</v>
      </c>
      <c r="B23" t="s">
        <v>9</v>
      </c>
      <c r="C23" t="s">
        <v>8</v>
      </c>
      <c r="D23">
        <v>5</v>
      </c>
      <c r="E23">
        <v>1.0309278350515461</v>
      </c>
    </row>
    <row r="24" spans="1:5" x14ac:dyDescent="0.3">
      <c r="A24" t="s">
        <v>23</v>
      </c>
      <c r="B24" t="s">
        <v>10</v>
      </c>
      <c r="C24" t="s">
        <v>8</v>
      </c>
      <c r="D24">
        <v>1</v>
      </c>
      <c r="E24">
        <v>0.2061855670103093</v>
      </c>
    </row>
    <row r="25" spans="1:5" x14ac:dyDescent="0.3">
      <c r="A25" t="s">
        <v>23</v>
      </c>
      <c r="B25" t="s">
        <v>11</v>
      </c>
      <c r="C25" t="s">
        <v>8</v>
      </c>
      <c r="D25">
        <v>25</v>
      </c>
      <c r="E25">
        <v>5.1546391752577314</v>
      </c>
    </row>
    <row r="26" spans="1:5" x14ac:dyDescent="0.3">
      <c r="A26" t="s">
        <v>23</v>
      </c>
      <c r="B26" t="s">
        <v>12</v>
      </c>
      <c r="C26" t="s">
        <v>8</v>
      </c>
      <c r="D26">
        <v>52</v>
      </c>
      <c r="E26">
        <v>10.72164948453608</v>
      </c>
    </row>
    <row r="27" spans="1:5" x14ac:dyDescent="0.3">
      <c r="A27" t="s">
        <v>23</v>
      </c>
      <c r="B27" t="s">
        <v>24</v>
      </c>
      <c r="C27" t="s">
        <v>8</v>
      </c>
      <c r="D27">
        <v>2</v>
      </c>
      <c r="E27">
        <v>0.41237113402061859</v>
      </c>
    </row>
    <row r="28" spans="1:5" x14ac:dyDescent="0.3">
      <c r="A28" t="s">
        <v>23</v>
      </c>
      <c r="B28" t="s">
        <v>33</v>
      </c>
      <c r="C28" t="s">
        <v>14</v>
      </c>
      <c r="D28">
        <v>1</v>
      </c>
      <c r="E28">
        <v>3.4482758620689649</v>
      </c>
    </row>
    <row r="29" spans="1:5" x14ac:dyDescent="0.3">
      <c r="A29" t="s">
        <v>23</v>
      </c>
      <c r="B29" t="s">
        <v>21</v>
      </c>
      <c r="C29" t="s">
        <v>14</v>
      </c>
      <c r="D29">
        <v>1</v>
      </c>
      <c r="E29">
        <v>3.4482758620689649</v>
      </c>
    </row>
    <row r="30" spans="1:5" x14ac:dyDescent="0.3">
      <c r="A30" t="s">
        <v>23</v>
      </c>
      <c r="B30" t="s">
        <v>22</v>
      </c>
      <c r="C30" t="s">
        <v>14</v>
      </c>
      <c r="D30">
        <v>2</v>
      </c>
      <c r="E30">
        <v>6.8965517241379306</v>
      </c>
    </row>
    <row r="31" spans="1:5" x14ac:dyDescent="0.3">
      <c r="A31" t="s">
        <v>23</v>
      </c>
      <c r="B31" t="s">
        <v>27</v>
      </c>
      <c r="C31" t="s">
        <v>14</v>
      </c>
      <c r="D31">
        <v>1</v>
      </c>
      <c r="E31">
        <v>3.4482758620689649</v>
      </c>
    </row>
    <row r="32" spans="1:5" x14ac:dyDescent="0.3">
      <c r="A32" t="s">
        <v>26</v>
      </c>
      <c r="B32" t="s">
        <v>7</v>
      </c>
      <c r="C32" t="s">
        <v>8</v>
      </c>
      <c r="D32">
        <v>4</v>
      </c>
      <c r="E32">
        <v>0.82474226804123718</v>
      </c>
    </row>
    <row r="33" spans="1:5" x14ac:dyDescent="0.3">
      <c r="A33" t="s">
        <v>26</v>
      </c>
      <c r="B33" t="s">
        <v>9</v>
      </c>
      <c r="C33" t="s">
        <v>8</v>
      </c>
      <c r="D33">
        <v>5</v>
      </c>
      <c r="E33">
        <v>1.0309278350515461</v>
      </c>
    </row>
    <row r="34" spans="1:5" x14ac:dyDescent="0.3">
      <c r="A34" t="s">
        <v>26</v>
      </c>
      <c r="B34" t="s">
        <v>11</v>
      </c>
      <c r="C34" t="s">
        <v>8</v>
      </c>
      <c r="D34">
        <v>24</v>
      </c>
      <c r="E34">
        <v>4.9484536082474229</v>
      </c>
    </row>
    <row r="35" spans="1:5" x14ac:dyDescent="0.3">
      <c r="A35" t="s">
        <v>26</v>
      </c>
      <c r="B35" t="s">
        <v>12</v>
      </c>
      <c r="C35" t="s">
        <v>8</v>
      </c>
      <c r="D35">
        <v>47</v>
      </c>
      <c r="E35">
        <v>9.6907216494845372</v>
      </c>
    </row>
    <row r="36" spans="1:5" x14ac:dyDescent="0.3">
      <c r="A36" t="s">
        <v>26</v>
      </c>
      <c r="B36" t="s">
        <v>24</v>
      </c>
      <c r="C36" t="s">
        <v>8</v>
      </c>
      <c r="D36">
        <v>1</v>
      </c>
      <c r="E36">
        <v>0.2061855670103093</v>
      </c>
    </row>
    <row r="37" spans="1:5" x14ac:dyDescent="0.3">
      <c r="A37" t="s">
        <v>26</v>
      </c>
      <c r="B37" t="s">
        <v>35</v>
      </c>
      <c r="C37" t="s">
        <v>14</v>
      </c>
      <c r="D37">
        <v>1</v>
      </c>
      <c r="E37">
        <v>3.4482758620689649</v>
      </c>
    </row>
    <row r="38" spans="1:5" x14ac:dyDescent="0.3">
      <c r="A38" t="s">
        <v>26</v>
      </c>
      <c r="B38" t="s">
        <v>27</v>
      </c>
      <c r="C38" t="s">
        <v>14</v>
      </c>
      <c r="D38">
        <v>3</v>
      </c>
      <c r="E38">
        <v>10.3448275862069</v>
      </c>
    </row>
    <row r="39" spans="1:5" x14ac:dyDescent="0.3">
      <c r="A39" t="s">
        <v>28</v>
      </c>
      <c r="B39" t="s">
        <v>7</v>
      </c>
      <c r="C39" t="s">
        <v>8</v>
      </c>
      <c r="D39">
        <v>2</v>
      </c>
      <c r="E39">
        <v>0.41237113402061859</v>
      </c>
    </row>
    <row r="40" spans="1:5" x14ac:dyDescent="0.3">
      <c r="A40" t="s">
        <v>28</v>
      </c>
      <c r="B40" t="s">
        <v>9</v>
      </c>
      <c r="C40" t="s">
        <v>8</v>
      </c>
      <c r="D40">
        <v>6</v>
      </c>
      <c r="E40">
        <v>1.2371134020618559</v>
      </c>
    </row>
    <row r="41" spans="1:5" x14ac:dyDescent="0.3">
      <c r="A41" t="s">
        <v>28</v>
      </c>
      <c r="B41" t="s">
        <v>10</v>
      </c>
      <c r="C41" t="s">
        <v>8</v>
      </c>
      <c r="D41">
        <v>1</v>
      </c>
      <c r="E41">
        <v>0.2061855670103093</v>
      </c>
    </row>
    <row r="42" spans="1:5" x14ac:dyDescent="0.3">
      <c r="A42" t="s">
        <v>28</v>
      </c>
      <c r="B42" t="s">
        <v>11</v>
      </c>
      <c r="C42" t="s">
        <v>8</v>
      </c>
      <c r="D42">
        <v>19</v>
      </c>
      <c r="E42">
        <v>3.9175257731958761</v>
      </c>
    </row>
    <row r="43" spans="1:5" x14ac:dyDescent="0.3">
      <c r="A43" t="s">
        <v>28</v>
      </c>
      <c r="B43" t="s">
        <v>12</v>
      </c>
      <c r="C43" t="s">
        <v>8</v>
      </c>
      <c r="D43">
        <v>73</v>
      </c>
      <c r="E43">
        <v>15.051546391752581</v>
      </c>
    </row>
    <row r="44" spans="1:5" x14ac:dyDescent="0.3">
      <c r="A44" t="s">
        <v>28</v>
      </c>
      <c r="B44" t="s">
        <v>35</v>
      </c>
      <c r="C44" t="s">
        <v>14</v>
      </c>
      <c r="D44">
        <v>1</v>
      </c>
      <c r="E44">
        <v>3.4482758620689649</v>
      </c>
    </row>
    <row r="45" spans="1:5" x14ac:dyDescent="0.3">
      <c r="A45" t="s">
        <v>28</v>
      </c>
      <c r="B45" t="s">
        <v>32</v>
      </c>
      <c r="C45" t="s">
        <v>14</v>
      </c>
      <c r="D45">
        <v>1</v>
      </c>
      <c r="E45">
        <v>3.4482758620689649</v>
      </c>
    </row>
    <row r="46" spans="1:5" x14ac:dyDescent="0.3">
      <c r="A46" t="s">
        <v>28</v>
      </c>
      <c r="B46" t="s">
        <v>36</v>
      </c>
      <c r="C46" t="s">
        <v>14</v>
      </c>
      <c r="D46">
        <v>1</v>
      </c>
      <c r="E46">
        <v>3.4482758620689649</v>
      </c>
    </row>
    <row r="47" spans="1:5" x14ac:dyDescent="0.3">
      <c r="A47" t="s">
        <v>28</v>
      </c>
      <c r="B47" t="s">
        <v>25</v>
      </c>
      <c r="C47" t="s">
        <v>14</v>
      </c>
      <c r="D47">
        <v>1</v>
      </c>
      <c r="E47">
        <v>3.4482758620689649</v>
      </c>
    </row>
    <row r="48" spans="1:5" x14ac:dyDescent="0.3">
      <c r="A48" t="s">
        <v>28</v>
      </c>
      <c r="B48" t="s">
        <v>16</v>
      </c>
      <c r="C48" t="s">
        <v>14</v>
      </c>
      <c r="D48">
        <v>1</v>
      </c>
      <c r="E48">
        <v>3.4482758620689649</v>
      </c>
    </row>
    <row r="49" spans="1:6" x14ac:dyDescent="0.3">
      <c r="A49" t="s">
        <v>28</v>
      </c>
      <c r="B49" t="s">
        <v>27</v>
      </c>
      <c r="C49" t="s">
        <v>14</v>
      </c>
      <c r="D49">
        <v>5</v>
      </c>
      <c r="E49">
        <v>17.241379310344829</v>
      </c>
    </row>
    <row r="50" spans="1:6" x14ac:dyDescent="0.3">
      <c r="A50" t="s">
        <v>37</v>
      </c>
      <c r="B50" t="s">
        <v>12</v>
      </c>
      <c r="C50" t="s">
        <v>8</v>
      </c>
      <c r="D50">
        <v>10</v>
      </c>
      <c r="E50">
        <v>2.061855670103093</v>
      </c>
    </row>
    <row r="51" spans="1:6" x14ac:dyDescent="0.3">
      <c r="C51" t="s">
        <v>8</v>
      </c>
      <c r="F51">
        <v>94.357976653696497</v>
      </c>
    </row>
    <row r="52" spans="1:6" x14ac:dyDescent="0.3">
      <c r="C52" t="s">
        <v>14</v>
      </c>
      <c r="F52">
        <v>5.6420233463035023</v>
      </c>
    </row>
    <row r="53" spans="1:6" x14ac:dyDescent="0.3">
      <c r="C53" t="s">
        <v>31</v>
      </c>
      <c r="D53">
        <f>SUM(D2:D50)</f>
        <v>514</v>
      </c>
      <c r="F53">
        <v>100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4"/>
  <sheetViews>
    <sheetView topLeftCell="A51" workbookViewId="0">
      <selection activeCell="M2" sqref="M2"/>
    </sheetView>
  </sheetViews>
  <sheetFormatPr defaultRowHeight="14.4" x14ac:dyDescent="0.3"/>
  <cols>
    <col min="1" max="1" width="16.109375" customWidth="1"/>
    <col min="8" max="8" width="13.66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40</v>
      </c>
      <c r="I1" s="2" t="s">
        <v>8</v>
      </c>
      <c r="J1" s="2" t="s">
        <v>39</v>
      </c>
    </row>
    <row r="2" spans="1:10" x14ac:dyDescent="0.3">
      <c r="A2" t="s">
        <v>6</v>
      </c>
      <c r="B2" t="s">
        <v>7</v>
      </c>
      <c r="C2" t="s">
        <v>8</v>
      </c>
      <c r="D2">
        <v>2</v>
      </c>
      <c r="E2">
        <v>0.36496350364963498</v>
      </c>
      <c r="H2" t="s">
        <v>6</v>
      </c>
      <c r="I2">
        <f>SUMIFS(D2:D61, C2:C61, "Jawa", A2:A61, "Informatika")</f>
        <v>111</v>
      </c>
      <c r="J2">
        <f>SUMIFS(D2:D61, C2:C61, "&lt;&gt;Jawa", A2:A61, "Informatika")</f>
        <v>10</v>
      </c>
    </row>
    <row r="3" spans="1:10" x14ac:dyDescent="0.3">
      <c r="A3" t="s">
        <v>6</v>
      </c>
      <c r="B3" t="s">
        <v>18</v>
      </c>
      <c r="C3" t="s">
        <v>8</v>
      </c>
      <c r="D3">
        <v>1</v>
      </c>
      <c r="E3">
        <v>0.18248175182481749</v>
      </c>
      <c r="H3" t="s">
        <v>17</v>
      </c>
      <c r="I3">
        <f>SUMIFS(D2:D61, C2:C61, "Jawa", A2:A61, "Teknik Elektro")</f>
        <v>120</v>
      </c>
      <c r="J3">
        <f>SUMIFS(D2:D61, C2:C61, "&lt;&gt;Jawa", A2:A61, "Teknik Elektro")</f>
        <v>6</v>
      </c>
    </row>
    <row r="4" spans="1:10" x14ac:dyDescent="0.3">
      <c r="A4" t="s">
        <v>6</v>
      </c>
      <c r="B4" t="s">
        <v>9</v>
      </c>
      <c r="C4" t="s">
        <v>8</v>
      </c>
      <c r="D4">
        <v>4</v>
      </c>
      <c r="E4">
        <v>0.72992700729927007</v>
      </c>
      <c r="H4" t="s">
        <v>23</v>
      </c>
      <c r="I4">
        <f>SUMIFS(D2:D61, C2:C61, "Jawa", A2:A61, "Teknik Geologi")</f>
        <v>101</v>
      </c>
      <c r="J4">
        <f>SUMIFS(D2:D61, C2:C61, "&lt;&gt;Jawa", A2:A61, "Teknik Geologi")</f>
        <v>8</v>
      </c>
    </row>
    <row r="5" spans="1:10" x14ac:dyDescent="0.3">
      <c r="A5" t="s">
        <v>6</v>
      </c>
      <c r="B5" t="s">
        <v>11</v>
      </c>
      <c r="C5" t="s">
        <v>8</v>
      </c>
      <c r="D5">
        <v>19</v>
      </c>
      <c r="E5">
        <v>3.4671532846715332</v>
      </c>
      <c r="H5" t="s">
        <v>26</v>
      </c>
      <c r="I5">
        <f>SUMIFS(D2:D61, C2:C61, "Jawa", A2:A61, "Teknik Industri")</f>
        <v>92</v>
      </c>
      <c r="J5">
        <f>SUMIFS(D2:D61, C2:C61, "&lt;&gt;Jawa", A2:A61, "Teknik Industri")</f>
        <v>9</v>
      </c>
    </row>
    <row r="6" spans="1:10" x14ac:dyDescent="0.3">
      <c r="A6" t="s">
        <v>6</v>
      </c>
      <c r="B6" t="s">
        <v>12</v>
      </c>
      <c r="C6" t="s">
        <v>8</v>
      </c>
      <c r="D6">
        <v>85</v>
      </c>
      <c r="E6">
        <v>15.51094890510949</v>
      </c>
      <c r="H6" t="s">
        <v>28</v>
      </c>
      <c r="I6">
        <f>SUMIFS(D2:D61, C2:C61, "Jawa", A2:A61, "Teknik Sipil")</f>
        <v>116</v>
      </c>
      <c r="J6">
        <f>SUMIFS(D2:D61, C2:C61, "&lt;&gt;Jawa", A2:A61, "Teknik Sipil")</f>
        <v>7</v>
      </c>
    </row>
    <row r="7" spans="1:10" x14ac:dyDescent="0.3">
      <c r="A7" t="s">
        <v>6</v>
      </c>
      <c r="B7" t="s">
        <v>33</v>
      </c>
      <c r="C7" t="s">
        <v>14</v>
      </c>
      <c r="D7">
        <v>1</v>
      </c>
      <c r="E7">
        <v>2.4390243902439019</v>
      </c>
      <c r="H7" t="s">
        <v>37</v>
      </c>
      <c r="I7">
        <f>SUMIFS(D2:D61, C2:C61, "Jawa", A2:A61, "Teknik Sipil (S2)")</f>
        <v>8</v>
      </c>
      <c r="J7">
        <f>SUMIFS(D2:D61, C2:C61, "&lt;&gt;Jawa", A2:A61, "Teknik Sipil (S2)")</f>
        <v>1</v>
      </c>
    </row>
    <row r="8" spans="1:10" x14ac:dyDescent="0.3">
      <c r="A8" t="s">
        <v>6</v>
      </c>
      <c r="B8" t="s">
        <v>35</v>
      </c>
      <c r="C8" t="s">
        <v>14</v>
      </c>
      <c r="D8">
        <v>1</v>
      </c>
      <c r="E8">
        <v>2.4390243902439019</v>
      </c>
      <c r="H8" t="s">
        <v>41</v>
      </c>
      <c r="I8">
        <f>SUM(I2:I7)</f>
        <v>548</v>
      </c>
      <c r="J8">
        <f>SUM(J2:J7)</f>
        <v>41</v>
      </c>
    </row>
    <row r="9" spans="1:10" x14ac:dyDescent="0.3">
      <c r="A9" t="s">
        <v>6</v>
      </c>
      <c r="B9" t="s">
        <v>19</v>
      </c>
      <c r="C9" t="s">
        <v>14</v>
      </c>
      <c r="D9">
        <v>1</v>
      </c>
      <c r="E9">
        <v>2.4390243902439019</v>
      </c>
    </row>
    <row r="10" spans="1:10" x14ac:dyDescent="0.3">
      <c r="A10" t="s">
        <v>6</v>
      </c>
      <c r="B10" t="s">
        <v>15</v>
      </c>
      <c r="C10" t="s">
        <v>14</v>
      </c>
      <c r="D10">
        <v>1</v>
      </c>
      <c r="E10">
        <v>2.4390243902439019</v>
      </c>
    </row>
    <row r="11" spans="1:10" x14ac:dyDescent="0.3">
      <c r="A11" t="s">
        <v>6</v>
      </c>
      <c r="B11" t="s">
        <v>38</v>
      </c>
      <c r="C11" t="s">
        <v>14</v>
      </c>
      <c r="D11">
        <v>1</v>
      </c>
      <c r="E11">
        <v>2.4390243902439019</v>
      </c>
    </row>
    <row r="12" spans="1:10" x14ac:dyDescent="0.3">
      <c r="A12" t="s">
        <v>6</v>
      </c>
      <c r="B12" t="s">
        <v>20</v>
      </c>
      <c r="C12" t="s">
        <v>14</v>
      </c>
      <c r="D12">
        <v>1</v>
      </c>
      <c r="E12">
        <v>2.4390243902439019</v>
      </c>
    </row>
    <row r="13" spans="1:10" x14ac:dyDescent="0.3">
      <c r="A13" t="s">
        <v>6</v>
      </c>
      <c r="B13" t="s">
        <v>22</v>
      </c>
      <c r="C13" t="s">
        <v>14</v>
      </c>
      <c r="D13">
        <v>1</v>
      </c>
      <c r="E13">
        <v>2.4390243902439019</v>
      </c>
    </row>
    <row r="14" spans="1:10" x14ac:dyDescent="0.3">
      <c r="A14" t="s">
        <v>6</v>
      </c>
      <c r="B14" t="s">
        <v>16</v>
      </c>
      <c r="C14" t="s">
        <v>14</v>
      </c>
      <c r="D14">
        <v>3</v>
      </c>
      <c r="E14">
        <v>7.3170731707317067</v>
      </c>
    </row>
    <row r="15" spans="1:10" x14ac:dyDescent="0.3">
      <c r="A15" t="s">
        <v>17</v>
      </c>
      <c r="B15" t="s">
        <v>7</v>
      </c>
      <c r="C15" t="s">
        <v>8</v>
      </c>
      <c r="D15">
        <v>3</v>
      </c>
      <c r="E15">
        <v>0.54744525547445255</v>
      </c>
    </row>
    <row r="16" spans="1:10" x14ac:dyDescent="0.3">
      <c r="A16" t="s">
        <v>17</v>
      </c>
      <c r="B16" t="s">
        <v>18</v>
      </c>
      <c r="C16" t="s">
        <v>8</v>
      </c>
      <c r="D16">
        <v>1</v>
      </c>
      <c r="E16">
        <v>0.18248175182481749</v>
      </c>
    </row>
    <row r="17" spans="1:5" x14ac:dyDescent="0.3">
      <c r="A17" t="s">
        <v>17</v>
      </c>
      <c r="B17" t="s">
        <v>9</v>
      </c>
      <c r="C17" t="s">
        <v>8</v>
      </c>
      <c r="D17">
        <v>7</v>
      </c>
      <c r="E17">
        <v>1.277372262773723</v>
      </c>
    </row>
    <row r="18" spans="1:5" x14ac:dyDescent="0.3">
      <c r="A18" t="s">
        <v>17</v>
      </c>
      <c r="B18" t="s">
        <v>11</v>
      </c>
      <c r="C18" t="s">
        <v>8</v>
      </c>
      <c r="D18">
        <v>33</v>
      </c>
      <c r="E18">
        <v>6.0218978102189782</v>
      </c>
    </row>
    <row r="19" spans="1:5" x14ac:dyDescent="0.3">
      <c r="A19" t="s">
        <v>17</v>
      </c>
      <c r="B19" t="s">
        <v>12</v>
      </c>
      <c r="C19" t="s">
        <v>8</v>
      </c>
      <c r="D19">
        <v>75</v>
      </c>
      <c r="E19">
        <v>13.686131386861311</v>
      </c>
    </row>
    <row r="20" spans="1:5" x14ac:dyDescent="0.3">
      <c r="A20" t="s">
        <v>17</v>
      </c>
      <c r="B20" t="s">
        <v>24</v>
      </c>
      <c r="C20" t="s">
        <v>8</v>
      </c>
      <c r="D20">
        <v>1</v>
      </c>
      <c r="E20">
        <v>0.18248175182481749</v>
      </c>
    </row>
    <row r="21" spans="1:5" x14ac:dyDescent="0.3">
      <c r="A21" t="s">
        <v>17</v>
      </c>
      <c r="B21" t="s">
        <v>20</v>
      </c>
      <c r="C21" t="s">
        <v>14</v>
      </c>
      <c r="D21">
        <v>1</v>
      </c>
      <c r="E21">
        <v>2.4390243902439019</v>
      </c>
    </row>
    <row r="22" spans="1:5" x14ac:dyDescent="0.3">
      <c r="A22" t="s">
        <v>17</v>
      </c>
      <c r="B22" t="s">
        <v>21</v>
      </c>
      <c r="C22" t="s">
        <v>14</v>
      </c>
      <c r="D22">
        <v>1</v>
      </c>
      <c r="E22">
        <v>2.4390243902439019</v>
      </c>
    </row>
    <row r="23" spans="1:5" x14ac:dyDescent="0.3">
      <c r="A23" t="s">
        <v>17</v>
      </c>
      <c r="B23" t="s">
        <v>16</v>
      </c>
      <c r="C23" t="s">
        <v>14</v>
      </c>
      <c r="D23">
        <v>2</v>
      </c>
      <c r="E23">
        <v>4.8780487804878048</v>
      </c>
    </row>
    <row r="24" spans="1:5" x14ac:dyDescent="0.3">
      <c r="A24" t="s">
        <v>17</v>
      </c>
      <c r="B24" t="s">
        <v>27</v>
      </c>
      <c r="C24" t="s">
        <v>14</v>
      </c>
      <c r="D24">
        <v>2</v>
      </c>
      <c r="E24">
        <v>4.8780487804878048</v>
      </c>
    </row>
    <row r="25" spans="1:5" x14ac:dyDescent="0.3">
      <c r="A25" t="s">
        <v>23</v>
      </c>
      <c r="B25" t="s">
        <v>7</v>
      </c>
      <c r="C25" t="s">
        <v>8</v>
      </c>
      <c r="D25">
        <v>4</v>
      </c>
      <c r="E25">
        <v>0.72992700729927007</v>
      </c>
    </row>
    <row r="26" spans="1:5" x14ac:dyDescent="0.3">
      <c r="A26" t="s">
        <v>23</v>
      </c>
      <c r="B26" t="s">
        <v>18</v>
      </c>
      <c r="C26" t="s">
        <v>8</v>
      </c>
      <c r="D26">
        <v>1</v>
      </c>
      <c r="E26">
        <v>0.18248175182481749</v>
      </c>
    </row>
    <row r="27" spans="1:5" x14ac:dyDescent="0.3">
      <c r="A27" t="s">
        <v>23</v>
      </c>
      <c r="B27" t="s">
        <v>9</v>
      </c>
      <c r="C27" t="s">
        <v>8</v>
      </c>
      <c r="D27">
        <v>7</v>
      </c>
      <c r="E27">
        <v>1.277372262773723</v>
      </c>
    </row>
    <row r="28" spans="1:5" x14ac:dyDescent="0.3">
      <c r="A28" t="s">
        <v>23</v>
      </c>
      <c r="B28" t="s">
        <v>11</v>
      </c>
      <c r="C28" t="s">
        <v>8</v>
      </c>
      <c r="D28">
        <v>27</v>
      </c>
      <c r="E28">
        <v>4.9270072992700733</v>
      </c>
    </row>
    <row r="29" spans="1:5" x14ac:dyDescent="0.3">
      <c r="A29" t="s">
        <v>23</v>
      </c>
      <c r="B29" t="s">
        <v>12</v>
      </c>
      <c r="C29" t="s">
        <v>8</v>
      </c>
      <c r="D29">
        <v>60</v>
      </c>
      <c r="E29">
        <v>10.948905109489051</v>
      </c>
    </row>
    <row r="30" spans="1:5" x14ac:dyDescent="0.3">
      <c r="A30" t="s">
        <v>23</v>
      </c>
      <c r="B30" t="s">
        <v>24</v>
      </c>
      <c r="C30" t="s">
        <v>8</v>
      </c>
      <c r="D30">
        <v>2</v>
      </c>
      <c r="E30">
        <v>0.36496350364963498</v>
      </c>
    </row>
    <row r="31" spans="1:5" x14ac:dyDescent="0.3">
      <c r="A31" t="s">
        <v>23</v>
      </c>
      <c r="B31" t="s">
        <v>35</v>
      </c>
      <c r="C31" t="s">
        <v>14</v>
      </c>
      <c r="D31">
        <v>3</v>
      </c>
      <c r="E31">
        <v>7.3170731707317067</v>
      </c>
    </row>
    <row r="32" spans="1:5" x14ac:dyDescent="0.3">
      <c r="A32" t="s">
        <v>23</v>
      </c>
      <c r="B32" t="s">
        <v>36</v>
      </c>
      <c r="C32" t="s">
        <v>14</v>
      </c>
      <c r="D32">
        <v>1</v>
      </c>
      <c r="E32">
        <v>2.4390243902439019</v>
      </c>
    </row>
    <row r="33" spans="1:5" x14ac:dyDescent="0.3">
      <c r="A33" t="s">
        <v>23</v>
      </c>
      <c r="B33" t="s">
        <v>15</v>
      </c>
      <c r="C33" t="s">
        <v>14</v>
      </c>
      <c r="D33">
        <v>1</v>
      </c>
      <c r="E33">
        <v>2.4390243902439019</v>
      </c>
    </row>
    <row r="34" spans="1:5" x14ac:dyDescent="0.3">
      <c r="A34" t="s">
        <v>23</v>
      </c>
      <c r="B34" t="s">
        <v>30</v>
      </c>
      <c r="C34" t="s">
        <v>14</v>
      </c>
      <c r="D34">
        <v>1</v>
      </c>
      <c r="E34">
        <v>2.4390243902439019</v>
      </c>
    </row>
    <row r="35" spans="1:5" x14ac:dyDescent="0.3">
      <c r="A35" t="s">
        <v>23</v>
      </c>
      <c r="B35" t="s">
        <v>25</v>
      </c>
      <c r="C35" t="s">
        <v>14</v>
      </c>
      <c r="D35">
        <v>1</v>
      </c>
      <c r="E35">
        <v>2.4390243902439019</v>
      </c>
    </row>
    <row r="36" spans="1:5" x14ac:dyDescent="0.3">
      <c r="A36" t="s">
        <v>23</v>
      </c>
      <c r="B36" t="s">
        <v>16</v>
      </c>
      <c r="C36" t="s">
        <v>14</v>
      </c>
      <c r="D36">
        <v>1</v>
      </c>
      <c r="E36">
        <v>2.4390243902439019</v>
      </c>
    </row>
    <row r="37" spans="1:5" x14ac:dyDescent="0.3">
      <c r="A37" t="s">
        <v>26</v>
      </c>
      <c r="B37" t="s">
        <v>7</v>
      </c>
      <c r="C37" t="s">
        <v>8</v>
      </c>
      <c r="D37">
        <v>5</v>
      </c>
      <c r="E37">
        <v>0.91240875912408748</v>
      </c>
    </row>
    <row r="38" spans="1:5" x14ac:dyDescent="0.3">
      <c r="A38" t="s">
        <v>26</v>
      </c>
      <c r="B38" t="s">
        <v>9</v>
      </c>
      <c r="C38" t="s">
        <v>8</v>
      </c>
      <c r="D38">
        <v>3</v>
      </c>
      <c r="E38">
        <v>0.54744525547445255</v>
      </c>
    </row>
    <row r="39" spans="1:5" x14ac:dyDescent="0.3">
      <c r="A39" t="s">
        <v>26</v>
      </c>
      <c r="B39" t="s">
        <v>11</v>
      </c>
      <c r="C39" t="s">
        <v>8</v>
      </c>
      <c r="D39">
        <v>34</v>
      </c>
      <c r="E39">
        <v>6.2043795620437958</v>
      </c>
    </row>
    <row r="40" spans="1:5" x14ac:dyDescent="0.3">
      <c r="A40" t="s">
        <v>26</v>
      </c>
      <c r="B40" t="s">
        <v>12</v>
      </c>
      <c r="C40" t="s">
        <v>8</v>
      </c>
      <c r="D40">
        <v>49</v>
      </c>
      <c r="E40">
        <v>8.9416058394160594</v>
      </c>
    </row>
    <row r="41" spans="1:5" x14ac:dyDescent="0.3">
      <c r="A41" t="s">
        <v>26</v>
      </c>
      <c r="B41" t="s">
        <v>24</v>
      </c>
      <c r="C41" t="s">
        <v>8</v>
      </c>
      <c r="D41">
        <v>1</v>
      </c>
      <c r="E41">
        <v>0.18248175182481749</v>
      </c>
    </row>
    <row r="42" spans="1:5" x14ac:dyDescent="0.3">
      <c r="A42" t="s">
        <v>26</v>
      </c>
      <c r="B42" t="s">
        <v>29</v>
      </c>
      <c r="C42" t="s">
        <v>14</v>
      </c>
      <c r="D42">
        <v>1</v>
      </c>
      <c r="E42">
        <v>2.4390243902439019</v>
      </c>
    </row>
    <row r="43" spans="1:5" x14ac:dyDescent="0.3">
      <c r="A43" t="s">
        <v>26</v>
      </c>
      <c r="B43" t="s">
        <v>35</v>
      </c>
      <c r="C43" t="s">
        <v>14</v>
      </c>
      <c r="D43">
        <v>3</v>
      </c>
      <c r="E43">
        <v>7.3170731707317067</v>
      </c>
    </row>
    <row r="44" spans="1:5" x14ac:dyDescent="0.3">
      <c r="A44" t="s">
        <v>26</v>
      </c>
      <c r="B44" t="s">
        <v>36</v>
      </c>
      <c r="C44" t="s">
        <v>14</v>
      </c>
      <c r="D44">
        <v>1</v>
      </c>
      <c r="E44">
        <v>2.4390243902439019</v>
      </c>
    </row>
    <row r="45" spans="1:5" x14ac:dyDescent="0.3">
      <c r="A45" t="s">
        <v>26</v>
      </c>
      <c r="B45" t="s">
        <v>20</v>
      </c>
      <c r="C45" t="s">
        <v>14</v>
      </c>
      <c r="D45">
        <v>3</v>
      </c>
      <c r="E45">
        <v>7.3170731707317067</v>
      </c>
    </row>
    <row r="46" spans="1:5" x14ac:dyDescent="0.3">
      <c r="A46" t="s">
        <v>26</v>
      </c>
      <c r="B46" t="s">
        <v>16</v>
      </c>
      <c r="C46" t="s">
        <v>14</v>
      </c>
      <c r="D46">
        <v>1</v>
      </c>
      <c r="E46">
        <v>2.4390243902439019</v>
      </c>
    </row>
    <row r="47" spans="1:5" x14ac:dyDescent="0.3">
      <c r="A47" t="s">
        <v>28</v>
      </c>
      <c r="B47" t="s">
        <v>7</v>
      </c>
      <c r="C47" t="s">
        <v>8</v>
      </c>
      <c r="D47">
        <v>1</v>
      </c>
      <c r="E47">
        <v>0.18248175182481749</v>
      </c>
    </row>
    <row r="48" spans="1:5" x14ac:dyDescent="0.3">
      <c r="A48" t="s">
        <v>28</v>
      </c>
      <c r="B48" t="s">
        <v>18</v>
      </c>
      <c r="C48" t="s">
        <v>8</v>
      </c>
      <c r="D48">
        <v>2</v>
      </c>
      <c r="E48">
        <v>0.36496350364963498</v>
      </c>
    </row>
    <row r="49" spans="1:6" x14ac:dyDescent="0.3">
      <c r="A49" t="s">
        <v>28</v>
      </c>
      <c r="B49" t="s">
        <v>9</v>
      </c>
      <c r="C49" t="s">
        <v>8</v>
      </c>
      <c r="D49">
        <v>5</v>
      </c>
      <c r="E49">
        <v>0.91240875912408748</v>
      </c>
    </row>
    <row r="50" spans="1:6" x14ac:dyDescent="0.3">
      <c r="A50" t="s">
        <v>28</v>
      </c>
      <c r="B50" t="s">
        <v>11</v>
      </c>
      <c r="C50" t="s">
        <v>8</v>
      </c>
      <c r="D50">
        <v>27</v>
      </c>
      <c r="E50">
        <v>4.9270072992700733</v>
      </c>
    </row>
    <row r="51" spans="1:6" x14ac:dyDescent="0.3">
      <c r="A51" t="s">
        <v>28</v>
      </c>
      <c r="B51" t="s">
        <v>12</v>
      </c>
      <c r="C51" t="s">
        <v>8</v>
      </c>
      <c r="D51">
        <v>79</v>
      </c>
      <c r="E51">
        <v>14.416058394160579</v>
      </c>
    </row>
    <row r="52" spans="1:6" x14ac:dyDescent="0.3">
      <c r="A52" t="s">
        <v>28</v>
      </c>
      <c r="B52" t="s">
        <v>24</v>
      </c>
      <c r="C52" t="s">
        <v>8</v>
      </c>
      <c r="D52">
        <v>2</v>
      </c>
      <c r="E52">
        <v>0.36496350364963498</v>
      </c>
    </row>
    <row r="53" spans="1:6" x14ac:dyDescent="0.3">
      <c r="A53" t="s">
        <v>28</v>
      </c>
      <c r="B53" t="s">
        <v>29</v>
      </c>
      <c r="C53" t="s">
        <v>14</v>
      </c>
      <c r="D53">
        <v>1</v>
      </c>
      <c r="E53">
        <v>2.4390243902439019</v>
      </c>
    </row>
    <row r="54" spans="1:6" x14ac:dyDescent="0.3">
      <c r="A54" t="s">
        <v>28</v>
      </c>
      <c r="B54" t="s">
        <v>33</v>
      </c>
      <c r="C54" t="s">
        <v>14</v>
      </c>
      <c r="D54">
        <v>1</v>
      </c>
      <c r="E54">
        <v>2.4390243902439019</v>
      </c>
    </row>
    <row r="55" spans="1:6" x14ac:dyDescent="0.3">
      <c r="A55" t="s">
        <v>28</v>
      </c>
      <c r="B55" t="s">
        <v>19</v>
      </c>
      <c r="C55" t="s">
        <v>14</v>
      </c>
      <c r="D55">
        <v>1</v>
      </c>
      <c r="E55">
        <v>2.4390243902439019</v>
      </c>
    </row>
    <row r="56" spans="1:6" x14ac:dyDescent="0.3">
      <c r="A56" t="s">
        <v>28</v>
      </c>
      <c r="B56" t="s">
        <v>36</v>
      </c>
      <c r="C56" t="s">
        <v>14</v>
      </c>
      <c r="D56">
        <v>1</v>
      </c>
      <c r="E56">
        <v>2.4390243902439019</v>
      </c>
    </row>
    <row r="57" spans="1:6" x14ac:dyDescent="0.3">
      <c r="A57" t="s">
        <v>28</v>
      </c>
      <c r="B57" t="s">
        <v>15</v>
      </c>
      <c r="C57" t="s">
        <v>14</v>
      </c>
      <c r="D57">
        <v>1</v>
      </c>
      <c r="E57">
        <v>2.4390243902439019</v>
      </c>
    </row>
    <row r="58" spans="1:6" x14ac:dyDescent="0.3">
      <c r="A58" t="s">
        <v>28</v>
      </c>
      <c r="B58" t="s">
        <v>21</v>
      </c>
      <c r="C58" t="s">
        <v>14</v>
      </c>
      <c r="D58">
        <v>1</v>
      </c>
      <c r="E58">
        <v>2.4390243902439019</v>
      </c>
    </row>
    <row r="59" spans="1:6" x14ac:dyDescent="0.3">
      <c r="A59" t="s">
        <v>28</v>
      </c>
      <c r="B59" t="s">
        <v>16</v>
      </c>
      <c r="C59" t="s">
        <v>14</v>
      </c>
      <c r="D59">
        <v>1</v>
      </c>
      <c r="E59">
        <v>2.4390243902439019</v>
      </c>
    </row>
    <row r="60" spans="1:6" x14ac:dyDescent="0.3">
      <c r="A60" t="s">
        <v>37</v>
      </c>
      <c r="B60" t="s">
        <v>12</v>
      </c>
      <c r="C60" t="s">
        <v>8</v>
      </c>
      <c r="D60">
        <v>8</v>
      </c>
      <c r="E60">
        <v>1.4598540145985399</v>
      </c>
    </row>
    <row r="61" spans="1:6" x14ac:dyDescent="0.3">
      <c r="A61" t="s">
        <v>37</v>
      </c>
      <c r="B61" t="s">
        <v>29</v>
      </c>
      <c r="C61" t="s">
        <v>14</v>
      </c>
      <c r="D61">
        <v>1</v>
      </c>
      <c r="E61">
        <v>2.4390243902439019</v>
      </c>
    </row>
    <row r="62" spans="1:6" x14ac:dyDescent="0.3">
      <c r="C62" t="s">
        <v>8</v>
      </c>
      <c r="F62">
        <v>93.039049235993204</v>
      </c>
    </row>
    <row r="63" spans="1:6" x14ac:dyDescent="0.3">
      <c r="C63" t="s">
        <v>14</v>
      </c>
      <c r="F63">
        <v>6.9609507640067916</v>
      </c>
    </row>
    <row r="64" spans="1:6" x14ac:dyDescent="0.3">
      <c r="C64" t="s">
        <v>31</v>
      </c>
      <c r="D64">
        <f>SUM(D2:D61)</f>
        <v>589</v>
      </c>
      <c r="F64">
        <v>100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0EAD8-3B4A-4A4E-84B4-8263E3000696}">
  <dimension ref="A1:S32"/>
  <sheetViews>
    <sheetView tabSelected="1" workbookViewId="0">
      <selection activeCell="L13" sqref="L13"/>
    </sheetView>
  </sheetViews>
  <sheetFormatPr defaultRowHeight="14.4" x14ac:dyDescent="0.3"/>
  <cols>
    <col min="9" max="9" width="8.88671875" customWidth="1"/>
  </cols>
  <sheetData>
    <row r="1" spans="1:19" ht="15" thickBot="1" x14ac:dyDescent="0.35">
      <c r="A1" s="3" t="s">
        <v>42</v>
      </c>
      <c r="B1" s="4" t="s">
        <v>40</v>
      </c>
      <c r="C1" s="4" t="s">
        <v>8</v>
      </c>
      <c r="D1" s="4" t="s">
        <v>39</v>
      </c>
      <c r="F1" s="8" t="s">
        <v>44</v>
      </c>
      <c r="G1" s="4" t="s">
        <v>40</v>
      </c>
      <c r="H1" s="4" t="s">
        <v>8</v>
      </c>
      <c r="I1" s="4" t="s">
        <v>39</v>
      </c>
      <c r="K1" s="8" t="s">
        <v>44</v>
      </c>
      <c r="L1" s="4" t="s">
        <v>40</v>
      </c>
      <c r="M1" s="4" t="s">
        <v>8</v>
      </c>
      <c r="N1" s="4" t="s">
        <v>39</v>
      </c>
      <c r="P1" s="8" t="s">
        <v>44</v>
      </c>
      <c r="Q1" s="4" t="s">
        <v>40</v>
      </c>
      <c r="R1" s="4" t="s">
        <v>8</v>
      </c>
      <c r="S1" s="4" t="s">
        <v>39</v>
      </c>
    </row>
    <row r="2" spans="1:19" ht="15" thickBot="1" x14ac:dyDescent="0.35">
      <c r="A2" s="5">
        <v>1</v>
      </c>
      <c r="B2" s="6" t="s">
        <v>6</v>
      </c>
      <c r="C2" s="7">
        <v>91</v>
      </c>
      <c r="D2" s="7">
        <v>4</v>
      </c>
      <c r="F2" s="5">
        <v>1</v>
      </c>
      <c r="G2" s="6" t="s">
        <v>6</v>
      </c>
      <c r="H2" s="7">
        <v>98</v>
      </c>
      <c r="I2" s="7">
        <v>1</v>
      </c>
      <c r="K2" s="5">
        <v>1</v>
      </c>
      <c r="L2" s="6" t="s">
        <v>6</v>
      </c>
      <c r="M2" s="7">
        <v>109</v>
      </c>
      <c r="N2" s="7">
        <v>3</v>
      </c>
      <c r="P2" s="5">
        <v>1</v>
      </c>
      <c r="Q2" s="6" t="s">
        <v>6</v>
      </c>
      <c r="R2" s="7">
        <v>111</v>
      </c>
      <c r="S2" s="7">
        <v>10</v>
      </c>
    </row>
    <row r="3" spans="1:19" ht="15" thickBot="1" x14ac:dyDescent="0.35">
      <c r="A3" s="5">
        <v>2</v>
      </c>
      <c r="B3" s="6" t="s">
        <v>17</v>
      </c>
      <c r="C3" s="7">
        <v>84</v>
      </c>
      <c r="D3" s="7">
        <v>6</v>
      </c>
      <c r="F3" s="5">
        <v>2</v>
      </c>
      <c r="G3" s="6" t="s">
        <v>17</v>
      </c>
      <c r="H3" s="7">
        <v>93</v>
      </c>
      <c r="I3" s="7">
        <v>4</v>
      </c>
      <c r="K3" s="5">
        <v>2</v>
      </c>
      <c r="L3" s="6" t="s">
        <v>17</v>
      </c>
      <c r="M3" s="7">
        <v>94</v>
      </c>
      <c r="N3" s="7">
        <v>7</v>
      </c>
      <c r="P3" s="5">
        <v>2</v>
      </c>
      <c r="Q3" s="6" t="s">
        <v>17</v>
      </c>
      <c r="R3" s="7">
        <v>120</v>
      </c>
      <c r="S3" s="7">
        <v>6</v>
      </c>
    </row>
    <row r="4" spans="1:19" ht="15" thickBot="1" x14ac:dyDescent="0.35">
      <c r="A4" s="5">
        <v>3</v>
      </c>
      <c r="B4" s="6" t="s">
        <v>23</v>
      </c>
      <c r="C4" s="7">
        <v>73</v>
      </c>
      <c r="D4" s="7">
        <v>4</v>
      </c>
      <c r="F4" s="5">
        <v>3</v>
      </c>
      <c r="G4" s="6" t="s">
        <v>23</v>
      </c>
      <c r="H4" s="7">
        <v>73</v>
      </c>
      <c r="I4" s="7">
        <v>3</v>
      </c>
      <c r="K4" s="5">
        <v>3</v>
      </c>
      <c r="L4" s="6" t="s">
        <v>23</v>
      </c>
      <c r="M4" s="7">
        <v>90</v>
      </c>
      <c r="N4" s="7">
        <v>5</v>
      </c>
      <c r="P4" s="5">
        <v>3</v>
      </c>
      <c r="Q4" s="6" t="s">
        <v>23</v>
      </c>
      <c r="R4" s="7">
        <v>101</v>
      </c>
      <c r="S4" s="7">
        <v>8</v>
      </c>
    </row>
    <row r="5" spans="1:19" ht="15" thickBot="1" x14ac:dyDescent="0.35">
      <c r="A5" s="5">
        <v>4</v>
      </c>
      <c r="B5" s="6" t="s">
        <v>26</v>
      </c>
      <c r="C5" s="7">
        <v>70</v>
      </c>
      <c r="D5" s="7">
        <v>3</v>
      </c>
      <c r="F5" s="5">
        <v>4</v>
      </c>
      <c r="G5" s="6" t="s">
        <v>26</v>
      </c>
      <c r="H5" s="7">
        <v>78</v>
      </c>
      <c r="I5" s="7">
        <v>1</v>
      </c>
      <c r="K5" s="5">
        <v>4</v>
      </c>
      <c r="L5" s="6" t="s">
        <v>26</v>
      </c>
      <c r="M5" s="7">
        <v>81</v>
      </c>
      <c r="N5" s="7">
        <v>4</v>
      </c>
      <c r="P5" s="5">
        <v>4</v>
      </c>
      <c r="Q5" s="6" t="s">
        <v>26</v>
      </c>
      <c r="R5" s="7">
        <v>92</v>
      </c>
      <c r="S5" s="7">
        <v>9</v>
      </c>
    </row>
    <row r="6" spans="1:19" ht="15" thickBot="1" x14ac:dyDescent="0.35">
      <c r="A6" s="5">
        <v>5</v>
      </c>
      <c r="B6" s="6" t="s">
        <v>28</v>
      </c>
      <c r="C6" s="7">
        <v>86</v>
      </c>
      <c r="D6" s="7">
        <v>3</v>
      </c>
      <c r="F6" s="5">
        <v>5</v>
      </c>
      <c r="G6" s="6" t="s">
        <v>28</v>
      </c>
      <c r="H6" s="7">
        <v>91</v>
      </c>
      <c r="I6" s="7">
        <v>3</v>
      </c>
      <c r="K6" s="5">
        <v>5</v>
      </c>
      <c r="L6" s="6" t="s">
        <v>28</v>
      </c>
      <c r="M6" s="7">
        <v>101</v>
      </c>
      <c r="N6" s="7">
        <v>10</v>
      </c>
      <c r="P6" s="5">
        <v>5</v>
      </c>
      <c r="Q6" s="6" t="s">
        <v>28</v>
      </c>
      <c r="R6" s="7">
        <v>116</v>
      </c>
      <c r="S6" s="7">
        <v>7</v>
      </c>
    </row>
    <row r="7" spans="1:19" ht="15" thickBot="1" x14ac:dyDescent="0.35">
      <c r="A7" s="5" t="s">
        <v>43</v>
      </c>
      <c r="B7" s="6" t="s">
        <v>41</v>
      </c>
      <c r="C7" s="7">
        <v>404</v>
      </c>
      <c r="D7" s="7">
        <v>20</v>
      </c>
      <c r="F7" s="5" t="s">
        <v>43</v>
      </c>
      <c r="G7" s="6" t="s">
        <v>41</v>
      </c>
      <c r="H7" s="7">
        <v>433</v>
      </c>
      <c r="I7" s="7">
        <v>12</v>
      </c>
      <c r="K7" s="5">
        <v>6</v>
      </c>
      <c r="L7" s="6" t="s">
        <v>37</v>
      </c>
      <c r="M7" s="7">
        <v>10</v>
      </c>
      <c r="N7" s="7">
        <v>0</v>
      </c>
      <c r="P7" s="5">
        <v>6</v>
      </c>
      <c r="Q7" s="6" t="s">
        <v>37</v>
      </c>
      <c r="R7" s="7">
        <v>8</v>
      </c>
      <c r="S7" s="7">
        <v>1</v>
      </c>
    </row>
    <row r="8" spans="1:19" ht="15" thickBot="1" x14ac:dyDescent="0.35">
      <c r="K8" s="5" t="s">
        <v>43</v>
      </c>
      <c r="L8" s="6" t="s">
        <v>41</v>
      </c>
      <c r="M8" s="7">
        <v>485</v>
      </c>
      <c r="N8" s="7">
        <v>29</v>
      </c>
      <c r="P8" s="5" t="s">
        <v>43</v>
      </c>
      <c r="Q8" s="6" t="s">
        <v>41</v>
      </c>
      <c r="R8" s="7">
        <v>548</v>
      </c>
      <c r="S8" s="7">
        <v>41</v>
      </c>
    </row>
    <row r="10" spans="1:19" x14ac:dyDescent="0.3">
      <c r="I10">
        <f>AVERAGE(G11:G32)</f>
        <v>4.6363636363636367</v>
      </c>
      <c r="K10">
        <f>SUM(D7,I7,N8,S8)</f>
        <v>102</v>
      </c>
      <c r="M10" t="s">
        <v>45</v>
      </c>
      <c r="N10" t="s">
        <v>41</v>
      </c>
      <c r="P10" t="s">
        <v>45</v>
      </c>
      <c r="Q10" t="s">
        <v>41</v>
      </c>
    </row>
    <row r="11" spans="1:19" ht="15" thickBot="1" x14ac:dyDescent="0.35">
      <c r="A11">
        <f>MEDIAN(C2:C32)</f>
        <v>90.5</v>
      </c>
      <c r="C11" s="7">
        <v>8</v>
      </c>
      <c r="E11">
        <f>MODE(C11:C32)</f>
        <v>73</v>
      </c>
      <c r="G11" s="7">
        <v>0</v>
      </c>
      <c r="I11">
        <f>MEDIAN(G11:G32)</f>
        <v>4</v>
      </c>
      <c r="M11" s="9">
        <v>2020</v>
      </c>
      <c r="N11" s="9">
        <v>404</v>
      </c>
      <c r="P11" s="9">
        <v>2020</v>
      </c>
      <c r="Q11" s="9">
        <v>20</v>
      </c>
    </row>
    <row r="12" spans="1:19" ht="15" thickBot="1" x14ac:dyDescent="0.35">
      <c r="C12" s="7">
        <v>10</v>
      </c>
      <c r="G12" s="7">
        <v>1</v>
      </c>
      <c r="I12">
        <f>MODE(G11:G32)</f>
        <v>3</v>
      </c>
      <c r="M12" s="9">
        <v>2021</v>
      </c>
      <c r="N12" s="9">
        <v>433</v>
      </c>
      <c r="P12" s="9">
        <v>2021</v>
      </c>
      <c r="Q12" s="9">
        <v>12</v>
      </c>
    </row>
    <row r="13" spans="1:19" ht="15" thickBot="1" x14ac:dyDescent="0.35">
      <c r="C13" s="7">
        <v>70</v>
      </c>
      <c r="E13">
        <f>COUNTIF(C11:C32, 2 -1)</f>
        <v>0</v>
      </c>
      <c r="G13" s="7">
        <v>1</v>
      </c>
      <c r="M13" s="9">
        <v>2022</v>
      </c>
      <c r="N13" s="9">
        <v>485</v>
      </c>
      <c r="P13" s="9">
        <v>2022</v>
      </c>
      <c r="Q13" s="9">
        <v>29</v>
      </c>
    </row>
    <row r="14" spans="1:19" ht="15" thickBot="1" x14ac:dyDescent="0.35">
      <c r="C14" s="7">
        <v>73</v>
      </c>
      <c r="G14" s="7">
        <v>1</v>
      </c>
      <c r="M14" s="9">
        <v>2023</v>
      </c>
      <c r="N14" s="9">
        <v>548</v>
      </c>
      <c r="P14" s="9">
        <v>2023</v>
      </c>
      <c r="Q14" s="9">
        <v>41</v>
      </c>
    </row>
    <row r="15" spans="1:19" ht="15" thickBot="1" x14ac:dyDescent="0.35">
      <c r="C15" s="7">
        <v>73</v>
      </c>
      <c r="G15" s="7">
        <v>3</v>
      </c>
    </row>
    <row r="16" spans="1:19" ht="15" thickBot="1" x14ac:dyDescent="0.35">
      <c r="C16" s="7">
        <v>78</v>
      </c>
      <c r="G16" s="7">
        <v>3</v>
      </c>
    </row>
    <row r="17" spans="3:7" ht="15" thickBot="1" x14ac:dyDescent="0.35">
      <c r="C17" s="7">
        <v>81</v>
      </c>
      <c r="G17" s="7">
        <v>3</v>
      </c>
    </row>
    <row r="18" spans="3:7" ht="15" thickBot="1" x14ac:dyDescent="0.35">
      <c r="C18" s="7">
        <v>84</v>
      </c>
      <c r="G18" s="7">
        <v>3</v>
      </c>
    </row>
    <row r="19" spans="3:7" ht="15" thickBot="1" x14ac:dyDescent="0.35">
      <c r="C19" s="7">
        <v>86</v>
      </c>
      <c r="G19" s="7">
        <v>3</v>
      </c>
    </row>
    <row r="20" spans="3:7" ht="15" thickBot="1" x14ac:dyDescent="0.35">
      <c r="C20" s="7">
        <v>90</v>
      </c>
      <c r="G20" s="7">
        <v>4</v>
      </c>
    </row>
    <row r="21" spans="3:7" ht="15" thickBot="1" x14ac:dyDescent="0.35">
      <c r="C21" s="7">
        <v>91</v>
      </c>
      <c r="G21" s="7">
        <v>4</v>
      </c>
    </row>
    <row r="22" spans="3:7" ht="15" thickBot="1" x14ac:dyDescent="0.35">
      <c r="C22" s="7">
        <v>91</v>
      </c>
      <c r="G22" s="7">
        <v>4</v>
      </c>
    </row>
    <row r="23" spans="3:7" ht="15" thickBot="1" x14ac:dyDescent="0.35">
      <c r="C23" s="7">
        <v>92</v>
      </c>
      <c r="G23" s="7">
        <v>4</v>
      </c>
    </row>
    <row r="24" spans="3:7" ht="15" thickBot="1" x14ac:dyDescent="0.35">
      <c r="C24" s="7">
        <v>93</v>
      </c>
      <c r="G24" s="7">
        <v>5</v>
      </c>
    </row>
    <row r="25" spans="3:7" ht="15" thickBot="1" x14ac:dyDescent="0.35">
      <c r="C25" s="7">
        <v>94</v>
      </c>
      <c r="G25" s="7">
        <v>6</v>
      </c>
    </row>
    <row r="26" spans="3:7" ht="15" thickBot="1" x14ac:dyDescent="0.35">
      <c r="C26" s="7">
        <v>98</v>
      </c>
      <c r="G26" s="7">
        <v>6</v>
      </c>
    </row>
    <row r="27" spans="3:7" ht="15" thickBot="1" x14ac:dyDescent="0.35">
      <c r="C27" s="7">
        <v>101</v>
      </c>
      <c r="G27" s="7">
        <v>7</v>
      </c>
    </row>
    <row r="28" spans="3:7" ht="15" thickBot="1" x14ac:dyDescent="0.35">
      <c r="C28" s="7">
        <v>101</v>
      </c>
      <c r="G28" s="7">
        <v>7</v>
      </c>
    </row>
    <row r="29" spans="3:7" ht="15" thickBot="1" x14ac:dyDescent="0.35">
      <c r="C29" s="7">
        <v>109</v>
      </c>
      <c r="G29" s="7">
        <v>8</v>
      </c>
    </row>
    <row r="30" spans="3:7" ht="15" thickBot="1" x14ac:dyDescent="0.35">
      <c r="C30" s="7">
        <v>111</v>
      </c>
      <c r="G30" s="7">
        <v>9</v>
      </c>
    </row>
    <row r="31" spans="3:7" ht="15" thickBot="1" x14ac:dyDescent="0.35">
      <c r="C31" s="7">
        <v>116</v>
      </c>
      <c r="G31" s="7">
        <v>10</v>
      </c>
    </row>
    <row r="32" spans="3:7" ht="15" thickBot="1" x14ac:dyDescent="0.35">
      <c r="C32" s="7">
        <v>120</v>
      </c>
      <c r="G32" s="7">
        <v>10</v>
      </c>
    </row>
  </sheetData>
  <autoFilter ref="G10:G32" xr:uid="{4230EAD8-3B4A-4A4E-84B4-8263E3000696}">
    <sortState xmlns:xlrd2="http://schemas.microsoft.com/office/spreadsheetml/2017/richdata2" ref="G11:G32">
      <sortCondition ref="G10:G3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</vt:lpstr>
      <vt:lpstr>2021</vt:lpstr>
      <vt:lpstr>2022</vt:lpstr>
      <vt:lpstr>2023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afifarsyi@gmail.com</cp:lastModifiedBy>
  <dcterms:created xsi:type="dcterms:W3CDTF">2024-03-24T09:45:59Z</dcterms:created>
  <dcterms:modified xsi:type="dcterms:W3CDTF">2024-03-29T05:11:45Z</dcterms:modified>
</cp:coreProperties>
</file>