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0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6" i="2" l="1"/>
  <c r="D5" i="2"/>
  <c r="C4" i="2"/>
  <c r="B3" i="2"/>
  <c r="E2" i="2"/>
  <c r="D2" i="2"/>
  <c r="M3" i="1"/>
  <c r="M4" i="1"/>
  <c r="M5" i="1"/>
  <c r="M6" i="1"/>
  <c r="M7" i="1"/>
  <c r="M8" i="1"/>
  <c r="M9" i="1"/>
  <c r="M2" i="1"/>
</calcChain>
</file>

<file path=xl/sharedStrings.xml><?xml version="1.0" encoding="utf-8"?>
<sst xmlns="http://schemas.openxmlformats.org/spreadsheetml/2006/main" count="42" uniqueCount="24">
  <si>
    <t>Year</t>
  </si>
  <si>
    <t>Zone</t>
  </si>
  <si>
    <t>Young of Year</t>
  </si>
  <si>
    <t>Yr1</t>
  </si>
  <si>
    <t>Yr2</t>
  </si>
  <si>
    <t>Yr3</t>
  </si>
  <si>
    <t>Yr4</t>
  </si>
  <si>
    <t>Yr5</t>
  </si>
  <si>
    <t>Yr6</t>
  </si>
  <si>
    <t>Yr7</t>
  </si>
  <si>
    <t>Yr8</t>
  </si>
  <si>
    <t>Adults</t>
  </si>
  <si>
    <t>Adult Habitat State</t>
  </si>
  <si>
    <t>Juvenile Habitat State</t>
  </si>
  <si>
    <t>High</t>
  </si>
  <si>
    <t>Low</t>
  </si>
  <si>
    <t>Mature</t>
  </si>
  <si>
    <t>Age class</t>
  </si>
  <si>
    <t>6wks-1 yo (YOY)</t>
  </si>
  <si>
    <t>1-2 yo</t>
  </si>
  <si>
    <t>2-3 yo</t>
  </si>
  <si>
    <t>3-4 yo</t>
  </si>
  <si>
    <t>4-5 yo</t>
  </si>
  <si>
    <t>4+ 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</si>
</sst>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">
    <xf numFmtId="0" fontId="0" fillId="0" borderId="0" xfId="0"/>
    <xf numFmtId="0" fontId="2" fillId="2" borderId="1" xfId="2" applyBorder="1"/>
    <xf numFmtId="16" fontId="2" fillId="2" borderId="2" xfId="2" applyNumberFormat="1" applyBorder="1"/>
    <xf numFmtId="2" fontId="0" fillId="0" borderId="0" xfId="0" applyNumberFormat="1" applyBorder="1"/>
    <xf numFmtId="0" fontId="2" fillId="2" borderId="3" xfId="2" applyBorder="1"/>
    <xf numFmtId="2" fontId="1" fillId="0" borderId="0" xfId="1" applyNumberFormat="1" applyFont="1" applyBorder="1"/>
    <xf numFmtId="16" fontId="2" fillId="2" borderId="3" xfId="2" applyNumberFormat="1" applyBorder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81474/R/KoiHerpes/Demographic_data_4_RMI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_structure"/>
      <sheetName val="Survival"/>
      <sheetName val="Fertility"/>
      <sheetName val="Migration"/>
      <sheetName val="Leslie Matrix"/>
      <sheetName val="LM Annual Zoned Results"/>
      <sheetName val="LM Annual Segment Results"/>
      <sheetName val="Zoned Carrying Capacity"/>
      <sheetName val="Lachlan Catchment Image"/>
    </sheetNames>
    <sheetDataSet>
      <sheetData sheetId="0" refreshError="1"/>
      <sheetData sheetId="1">
        <row r="7">
          <cell r="D7">
            <v>6.3245553203367588E-3</v>
          </cell>
        </row>
        <row r="8">
          <cell r="D8">
            <v>6.3245553203367597E-2</v>
          </cell>
        </row>
        <row r="9">
          <cell r="D9">
            <v>0.25</v>
          </cell>
        </row>
        <row r="10">
          <cell r="D10">
            <v>0.5</v>
          </cell>
        </row>
        <row r="11">
          <cell r="D11">
            <v>0.53</v>
          </cell>
        </row>
        <row r="12">
          <cell r="D12">
            <v>0.80100000000000005</v>
          </cell>
        </row>
      </sheetData>
      <sheetData sheetId="2">
        <row r="6">
          <cell r="B6">
            <v>400000</v>
          </cell>
        </row>
        <row r="7">
          <cell r="B7">
            <v>656667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K13" sqref="K13"/>
    </sheetView>
  </sheetViews>
  <sheetFormatPr defaultRowHeight="15" x14ac:dyDescent="0.25"/>
  <cols>
    <col min="3" max="3" width="13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16</v>
      </c>
      <c r="N1" t="s">
        <v>12</v>
      </c>
      <c r="O1" t="s">
        <v>13</v>
      </c>
    </row>
    <row r="2" spans="1:15" x14ac:dyDescent="0.25">
      <c r="A2">
        <v>1994</v>
      </c>
      <c r="B2">
        <v>1</v>
      </c>
      <c r="C2">
        <v>216426.2</v>
      </c>
      <c r="D2">
        <v>30702.98</v>
      </c>
      <c r="E2">
        <v>2944.85</v>
      </c>
      <c r="F2">
        <v>1170.3</v>
      </c>
      <c r="G2">
        <v>1768.72</v>
      </c>
      <c r="H2">
        <v>1768.72</v>
      </c>
      <c r="I2">
        <v>3537.4</v>
      </c>
      <c r="J2">
        <v>4127.9799999999996</v>
      </c>
      <c r="K2">
        <v>4968.8599999999997</v>
      </c>
      <c r="L2">
        <v>17726.63</v>
      </c>
      <c r="M2">
        <f>SUM(G2:L2)</f>
        <v>33898.31</v>
      </c>
      <c r="N2" t="s">
        <v>14</v>
      </c>
      <c r="O2" t="s">
        <v>15</v>
      </c>
    </row>
    <row r="3" spans="1:15" x14ac:dyDescent="0.25">
      <c r="A3">
        <v>1994</v>
      </c>
      <c r="B3">
        <v>2</v>
      </c>
      <c r="C3">
        <v>423874.26</v>
      </c>
      <c r="D3">
        <v>21345.03</v>
      </c>
      <c r="E3">
        <v>3852.36</v>
      </c>
      <c r="F3">
        <v>1543.11</v>
      </c>
      <c r="G3">
        <v>2346.5100000000002</v>
      </c>
      <c r="H3">
        <v>2356.2399999999998</v>
      </c>
      <c r="I3">
        <v>4712.05</v>
      </c>
      <c r="J3">
        <v>5497.71</v>
      </c>
      <c r="K3">
        <v>6618.77</v>
      </c>
      <c r="L3">
        <v>23608.94</v>
      </c>
      <c r="M3">
        <f t="shared" ref="M3:M9" si="0">SUM(G3:L3)</f>
        <v>45140.22</v>
      </c>
      <c r="N3" t="s">
        <v>14</v>
      </c>
      <c r="O3" t="s">
        <v>15</v>
      </c>
    </row>
    <row r="4" spans="1:15" x14ac:dyDescent="0.25">
      <c r="A4">
        <v>1994</v>
      </c>
      <c r="B4">
        <v>3</v>
      </c>
      <c r="C4">
        <v>119646.71</v>
      </c>
      <c r="D4">
        <v>47409.82</v>
      </c>
      <c r="E4">
        <v>1245.5999999999999</v>
      </c>
      <c r="F4">
        <v>483.19</v>
      </c>
      <c r="G4">
        <v>716.02</v>
      </c>
      <c r="H4">
        <v>706.4</v>
      </c>
      <c r="I4">
        <v>1412.44</v>
      </c>
      <c r="J4">
        <v>1647.94</v>
      </c>
      <c r="K4">
        <v>1984.16</v>
      </c>
      <c r="L4">
        <v>7077.43</v>
      </c>
      <c r="M4">
        <f t="shared" si="0"/>
        <v>13544.39</v>
      </c>
      <c r="N4" t="s">
        <v>14</v>
      </c>
      <c r="O4" t="s">
        <v>14</v>
      </c>
    </row>
    <row r="5" spans="1:15" x14ac:dyDescent="0.25">
      <c r="A5">
        <v>1994</v>
      </c>
      <c r="B5">
        <v>4</v>
      </c>
      <c r="C5">
        <v>282604.21000000002</v>
      </c>
      <c r="D5">
        <v>70707.759999999995</v>
      </c>
      <c r="E5">
        <v>3820.65</v>
      </c>
      <c r="F5">
        <v>1517.07</v>
      </c>
      <c r="G5">
        <v>2292.7800000000002</v>
      </c>
      <c r="H5">
        <v>2292.77</v>
      </c>
      <c r="I5">
        <v>4588.8</v>
      </c>
      <c r="J5">
        <v>5355.14</v>
      </c>
      <c r="K5">
        <v>6448.59</v>
      </c>
      <c r="L5">
        <v>23001.360000000001</v>
      </c>
      <c r="M5">
        <f t="shared" si="0"/>
        <v>43979.44</v>
      </c>
      <c r="N5" t="s">
        <v>14</v>
      </c>
      <c r="O5" t="s">
        <v>15</v>
      </c>
    </row>
    <row r="6" spans="1:15" x14ac:dyDescent="0.25">
      <c r="A6">
        <v>1994</v>
      </c>
      <c r="B6">
        <v>5</v>
      </c>
      <c r="C6">
        <v>357045.6</v>
      </c>
      <c r="D6">
        <v>41250.089999999997</v>
      </c>
      <c r="E6">
        <v>4734</v>
      </c>
      <c r="F6">
        <v>1881.43</v>
      </c>
      <c r="G6">
        <v>2843.46</v>
      </c>
      <c r="H6">
        <v>2843.46</v>
      </c>
      <c r="I6">
        <v>5686.84</v>
      </c>
      <c r="J6">
        <v>6634.85</v>
      </c>
      <c r="K6">
        <v>7987.37</v>
      </c>
      <c r="L6">
        <v>28495.93</v>
      </c>
      <c r="M6">
        <f t="shared" si="0"/>
        <v>54491.91</v>
      </c>
      <c r="N6" t="s">
        <v>14</v>
      </c>
      <c r="O6" t="s">
        <v>15</v>
      </c>
    </row>
    <row r="7" spans="1:15" x14ac:dyDescent="0.25">
      <c r="A7">
        <v>1994</v>
      </c>
      <c r="B7">
        <v>6</v>
      </c>
      <c r="C7">
        <v>300615</v>
      </c>
      <c r="D7">
        <v>155861.21</v>
      </c>
      <c r="E7">
        <v>4143.5</v>
      </c>
      <c r="F7">
        <v>1647.24</v>
      </c>
      <c r="G7">
        <v>2489.5100000000002</v>
      </c>
      <c r="H7">
        <v>2489.5100000000002</v>
      </c>
      <c r="I7">
        <v>4978.22</v>
      </c>
      <c r="J7">
        <v>5808.05</v>
      </c>
      <c r="K7">
        <v>6992.25</v>
      </c>
      <c r="L7">
        <v>24944.2</v>
      </c>
      <c r="M7">
        <f t="shared" si="0"/>
        <v>47701.740000000005</v>
      </c>
      <c r="N7" t="s">
        <v>14</v>
      </c>
      <c r="O7" t="s">
        <v>14</v>
      </c>
    </row>
    <row r="8" spans="1:15" x14ac:dyDescent="0.25">
      <c r="A8">
        <v>1994</v>
      </c>
      <c r="B8">
        <v>7</v>
      </c>
      <c r="C8">
        <v>740208.73</v>
      </c>
      <c r="D8">
        <v>106847.73</v>
      </c>
      <c r="E8">
        <v>9847.91</v>
      </c>
      <c r="F8">
        <v>3914.08</v>
      </c>
      <c r="G8">
        <v>5915.43</v>
      </c>
      <c r="H8">
        <v>5915.42</v>
      </c>
      <c r="I8">
        <v>11831.64</v>
      </c>
      <c r="J8">
        <v>13803.99</v>
      </c>
      <c r="K8">
        <v>16616.38</v>
      </c>
      <c r="L8">
        <v>59283.3</v>
      </c>
      <c r="M8">
        <f t="shared" si="0"/>
        <v>113366.16</v>
      </c>
      <c r="N8" t="s">
        <v>14</v>
      </c>
      <c r="O8" t="s">
        <v>15</v>
      </c>
    </row>
    <row r="9" spans="1:15" x14ac:dyDescent="0.25">
      <c r="A9">
        <v>1994</v>
      </c>
      <c r="B9">
        <v>8</v>
      </c>
      <c r="C9">
        <v>83144.13</v>
      </c>
      <c r="D9">
        <v>3895.43</v>
      </c>
      <c r="E9">
        <v>1133.32</v>
      </c>
      <c r="F9">
        <v>449.38</v>
      </c>
      <c r="G9">
        <v>679.17</v>
      </c>
      <c r="H9">
        <v>679.17</v>
      </c>
      <c r="I9">
        <v>1361.46</v>
      </c>
      <c r="J9">
        <v>1588.94</v>
      </c>
      <c r="K9">
        <v>1912.95</v>
      </c>
      <c r="L9">
        <v>6821.58</v>
      </c>
      <c r="M9">
        <f t="shared" si="0"/>
        <v>13043.27</v>
      </c>
      <c r="N9" t="s">
        <v>14</v>
      </c>
      <c r="O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I7" sqref="I7"/>
    </sheetView>
  </sheetViews>
  <sheetFormatPr defaultRowHeight="15" x14ac:dyDescent="0.25"/>
  <sheetData>
    <row r="1" spans="1:6" ht="15.75" thickBot="1" x14ac:dyDescent="0.3">
      <c r="A1" s="1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23</v>
      </c>
    </row>
    <row r="2" spans="1:6" x14ac:dyDescent="0.25">
      <c r="A2" s="2" t="s">
        <v>18</v>
      </c>
      <c r="B2" s="3">
        <v>0</v>
      </c>
      <c r="C2" s="3">
        <v>0</v>
      </c>
      <c r="D2" s="3">
        <f>[1]Fertility!B6/2 * [1]Survival!D7*[1]Survival!D8</f>
        <v>80.000000000000014</v>
      </c>
      <c r="E2" s="3">
        <f>[1]Fertility!B7/2*[1]Survival!D7*[1]Survival!D8</f>
        <v>131.33340000000004</v>
      </c>
      <c r="F2" s="3">
        <v>22.54</v>
      </c>
    </row>
    <row r="3" spans="1:6" x14ac:dyDescent="0.25">
      <c r="A3" s="4" t="s">
        <v>19</v>
      </c>
      <c r="B3" s="5">
        <f>[1]Survival!D9</f>
        <v>0.25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6" t="s">
        <v>20</v>
      </c>
      <c r="B4" s="3">
        <v>0</v>
      </c>
      <c r="C4" s="3">
        <f>[1]Survival!D10</f>
        <v>0.5</v>
      </c>
      <c r="D4" s="3">
        <v>0</v>
      </c>
      <c r="E4" s="3">
        <v>0</v>
      </c>
      <c r="F4" s="3">
        <v>0</v>
      </c>
    </row>
    <row r="5" spans="1:6" x14ac:dyDescent="0.25">
      <c r="A5" s="6" t="s">
        <v>21</v>
      </c>
      <c r="B5" s="3">
        <v>0</v>
      </c>
      <c r="C5" s="3">
        <v>0</v>
      </c>
      <c r="D5" s="3">
        <f>[1]Survival!D11</f>
        <v>0.53</v>
      </c>
      <c r="E5" s="3">
        <v>0</v>
      </c>
      <c r="F5" s="3">
        <v>0</v>
      </c>
    </row>
    <row r="6" spans="1:6" x14ac:dyDescent="0.25">
      <c r="A6" s="6" t="s">
        <v>22</v>
      </c>
      <c r="B6" s="3">
        <v>0</v>
      </c>
      <c r="C6" s="3">
        <v>0</v>
      </c>
      <c r="D6" s="3">
        <v>0</v>
      </c>
      <c r="E6" s="3">
        <f>[1]Survival!D12</f>
        <v>0.80100000000000005</v>
      </c>
      <c r="F6" s="3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1" sqref="D11"/>
    </sheetView>
  </sheetViews>
  <sheetFormatPr defaultRowHeight="15" x14ac:dyDescent="0.25"/>
  <sheetData>
    <row r="1" spans="1:5" x14ac:dyDescent="0.25">
      <c r="A1">
        <v>216426.2</v>
      </c>
      <c r="B1">
        <v>30702.98</v>
      </c>
      <c r="C1">
        <v>2944.85</v>
      </c>
      <c r="D1">
        <v>1170.3</v>
      </c>
      <c r="E1">
        <v>33898.31</v>
      </c>
    </row>
    <row r="2" spans="1:5" x14ac:dyDescent="0.25">
      <c r="A2">
        <v>423874.26</v>
      </c>
      <c r="B2">
        <v>21345.03</v>
      </c>
      <c r="C2">
        <v>3852.36</v>
      </c>
      <c r="D2">
        <v>1543.11</v>
      </c>
      <c r="E2">
        <v>45140.22</v>
      </c>
    </row>
    <row r="3" spans="1:5" x14ac:dyDescent="0.25">
      <c r="A3">
        <v>119646.71</v>
      </c>
      <c r="B3">
        <v>47409.82</v>
      </c>
      <c r="C3">
        <v>1245.5999999999999</v>
      </c>
      <c r="D3">
        <v>483.19</v>
      </c>
      <c r="E3">
        <v>13544.39</v>
      </c>
    </row>
    <row r="4" spans="1:5" x14ac:dyDescent="0.25">
      <c r="A4">
        <v>282604.21000000002</v>
      </c>
      <c r="B4">
        <v>70707.759999999995</v>
      </c>
      <c r="C4">
        <v>3820.65</v>
      </c>
      <c r="D4">
        <v>1517.07</v>
      </c>
      <c r="E4">
        <v>43979.44</v>
      </c>
    </row>
    <row r="5" spans="1:5" x14ac:dyDescent="0.25">
      <c r="A5">
        <v>357045.6</v>
      </c>
      <c r="B5">
        <v>41250.089999999997</v>
      </c>
      <c r="C5">
        <v>4734</v>
      </c>
      <c r="D5">
        <v>1881.43</v>
      </c>
      <c r="E5">
        <v>54491.91</v>
      </c>
    </row>
    <row r="6" spans="1:5" x14ac:dyDescent="0.25">
      <c r="A6">
        <v>300615</v>
      </c>
      <c r="B6">
        <v>155861.21</v>
      </c>
      <c r="C6">
        <v>4143.5</v>
      </c>
      <c r="D6">
        <v>1647.24</v>
      </c>
      <c r="E6">
        <v>47701.740000000005</v>
      </c>
    </row>
    <row r="7" spans="1:5" x14ac:dyDescent="0.25">
      <c r="A7">
        <v>740208.73</v>
      </c>
      <c r="B7">
        <v>106847.73</v>
      </c>
      <c r="C7">
        <v>9847.91</v>
      </c>
      <c r="D7">
        <v>3914.08</v>
      </c>
      <c r="E7">
        <v>113366.16</v>
      </c>
    </row>
    <row r="8" spans="1:5" x14ac:dyDescent="0.25">
      <c r="A8">
        <v>83144.13</v>
      </c>
      <c r="B8">
        <v>3895.43</v>
      </c>
      <c r="C8">
        <v>1133.32</v>
      </c>
      <c r="D8">
        <v>449.38</v>
      </c>
      <c r="E8">
        <v>13043.27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RMIT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Davis</dc:creator>
  <cp:lastModifiedBy>Stephen Davis</cp:lastModifiedBy>
  <dcterms:created xsi:type="dcterms:W3CDTF">2017-07-13T03:49:45Z</dcterms:created>
  <dcterms:modified xsi:type="dcterms:W3CDTF">2017-07-19T05:23:36Z</dcterms:modified>
</cp:coreProperties>
</file>