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Calc"/>
  <workbookPr/>
  <bookViews>
    <workbookView xWindow="0" yWindow="0" windowWidth="16384" windowHeight="8192" tabRatio="500" firstSheet="14" activeTab="19"/>
  </bookViews>
  <sheets>
    <sheet name="~January 2020" sheetId="1" r:id="rId2"/>
    <sheet name="January 2020" sheetId="12" r:id="rId3"/>
    <sheet name="~February 2020" sheetId="2" r:id="rId4"/>
    <sheet name="February 2020" sheetId="13" r:id="rId5"/>
    <sheet name="~March 2020" sheetId="3" r:id="rId6"/>
    <sheet name="March 2020" sheetId="14" r:id="rId7"/>
    <sheet name="~April 2020" sheetId="4" r:id="rId8"/>
    <sheet name="April 2020" sheetId="15" r:id="rId9"/>
    <sheet name="~May 2020" sheetId="5" r:id="rId10"/>
    <sheet name="May 2020" sheetId="16" r:id="rId11"/>
    <sheet name="~June 2020" sheetId="6" r:id="rId12"/>
    <sheet name="June 2020" sheetId="17" r:id="rId13"/>
    <sheet name="~July 2020" sheetId="7" r:id="rId14"/>
    <sheet name="July 2020" sheetId="18" r:id="rId15"/>
    <sheet name="~August 2020" sheetId="8" r:id="rId16"/>
    <sheet name="August 2020" sheetId="19" r:id="rId17"/>
    <sheet name="~September 2020" sheetId="9" r:id="rId18"/>
    <sheet name="September 2020" sheetId="20" r:id="rId19"/>
    <sheet name="~October 2020" sheetId="10" r:id="rId20"/>
    <sheet name="October 2020" sheetId="21" r:id="rId21"/>
    <sheet name="~November 2020" sheetId="11" r:id="rId22"/>
    <sheet name="November 2020" sheetId="22" r:id="rId23"/>
    <sheet name="#November 2020" sheetId="23" r:id="rId24"/>
  </sheets>
  <definedNames/>
  <calcPr calcId="162913"/>
  <extLst/>
</workbook>
</file>

<file path=xl/calcChain.xml><?xml version="1.0" encoding="utf-8"?>
<calcChain xmlns="http://schemas.openxmlformats.org/spreadsheetml/2006/main">
  <c r="J9" i="1" l="1"/>
</calcChain>
</file>

<file path=xl/sharedStrings.xml><?xml version="1.0" encoding="utf-8"?>
<sst xmlns="http://schemas.openxmlformats.org/spreadsheetml/2006/main" count="814" uniqueCount="119">
  <si>
    <t>ACG Aircraft Leasing Ireland Limited</t>
  </si>
  <si>
    <t>Member Number</t>
  </si>
  <si>
    <t>First Name</t>
  </si>
  <si>
    <t>Surname</t>
  </si>
  <si>
    <t>PPSN</t>
  </si>
  <si>
    <t>Monthly Salary</t>
  </si>
  <si>
    <t>ER %</t>
  </si>
  <si>
    <t>Employer Cont</t>
  </si>
  <si>
    <t>AVC %</t>
  </si>
  <si>
    <t>AVC Cont</t>
  </si>
  <si>
    <t>Total</t>
  </si>
  <si>
    <t>Notes</t>
  </si>
  <si>
    <t>0798147</t>
  </si>
  <si>
    <t>Dawley</t>
  </si>
  <si>
    <t>Wabash</t>
  </si>
  <si>
    <t>4073312M</t>
  </si>
  <si>
    <t>0913434</t>
  </si>
  <si>
    <t>Skreen</t>
  </si>
  <si>
    <t>O'Bright</t>
  </si>
  <si>
    <t>5439331U</t>
  </si>
  <si>
    <t>Huntingdon</t>
  </si>
  <si>
    <t>Turloughmore</t>
  </si>
  <si>
    <t>2576389U</t>
  </si>
  <si>
    <t>Change in Salary</t>
  </si>
  <si>
    <t xml:space="preserve">Change in Salary </t>
  </si>
  <si>
    <t>Dowling Bude joining wef 01.07.2020 - Contribution will be</t>
  </si>
  <si>
    <t>Dawley's should be: (15.07.2020 0 ER Reviewing same)</t>
  </si>
  <si>
    <t>Woodenbridge</t>
  </si>
  <si>
    <t>Monthly</t>
  </si>
  <si>
    <t>ER</t>
  </si>
  <si>
    <t>AVC</t>
  </si>
  <si>
    <t xml:space="preserve">The contribution basis which the client has confirmed to us is as follows; </t>
  </si>
  <si>
    <r>
      <rPr>
        <i/>
        <sz val="12"/>
        <color rgb="FF000000"/>
        <rFont val="Times New Roman"/>
        <family val="1"/>
        <charset val="1"/>
      </rPr>
      <t xml:space="preserve">ACG contribute an amount equal to 4% of an employee’s Pensionable Earnings, plus an additional amount equal to 4% of their Pensionable Earnings in </t>
    </r>
    <r>
      <rPr>
        <i/>
        <u val="single"/>
        <sz val="12"/>
        <color rgb="FF000000"/>
        <rFont val="Times New Roman"/>
        <family val="1"/>
        <charset val="1"/>
      </rPr>
      <t xml:space="preserve">excess </t>
    </r>
    <r>
      <rPr>
        <i/>
        <sz val="12"/>
        <color rgb="FF000000"/>
        <rFont val="Times New Roman"/>
        <family val="1"/>
        <charset val="1"/>
      </rPr>
      <t xml:space="preserve">of €115,000 per annum. </t>
    </r>
  </si>
  <si>
    <t>The additional 4% employer contributions is based on any earnings over 115,000, therefore anything from €0.01 - €115,000, employer will contribute 4%.  Then once an employee reaches €115,001+ ACG contribute an additional 4% once they have grosses that mark. </t>
  </si>
  <si>
    <t>If the employee then chooses to make a additional voluntary personal contribution then ACG will match 75% of the first 6% contribution they make, up to a maximum Woodenbridge match of €12,750 per annum.</t>
  </si>
  <si>
    <t xml:space="preserve">Dowling </t>
  </si>
  <si>
    <t>Bude</t>
  </si>
  <si>
    <t>6187938N</t>
  </si>
  <si>
    <t>New wef 01.07.2020</t>
  </si>
  <si>
    <t>Please see attached July 2020 schedule for ACG.</t>
  </si>
  <si>
    <t xml:space="preserve">Please kindly take note that there will be some adjustment in August 2020 contributions for L Bude and D Wabash backdate contributions. </t>
  </si>
  <si>
    <t>uploaded 06.08.2020 - 013753L</t>
  </si>
  <si>
    <t>Woodenbridge Salary</t>
  </si>
  <si>
    <t>Iro July 2020 arrears</t>
  </si>
  <si>
    <t>iro June 2020 arrears</t>
  </si>
  <si>
    <t>iro May 2020 arrears</t>
  </si>
  <si>
    <t>iro April 2020 arrears</t>
  </si>
  <si>
    <t>IRO  July 2020 arrears</t>
  </si>
  <si>
    <t>ISSUES FOUND</t>
  </si>
  <si>
    <t>REFNO</t>
  </si>
  <si>
    <t>FORENAME</t>
  </si>
  <si>
    <t>SURNAME</t>
  </si>
  <si>
    <t>PPSNO</t>
  </si>
  <si>
    <t>EE</t>
  </si>
  <si>
    <t>Refno 0798147 does not exist for Scheme ID 601010
PPS number 4073312M does not exist for Scheme ID 601010
Member does not have open Paypoints</t>
  </si>
  <si>
    <t>Refno 0913434 does not exist for Scheme ID 601010
PPS number 5439331U does not exist for Scheme ID 601010
Member does not have open Paypoints</t>
  </si>
  <si>
    <t>Refno 0899555 does not exist for Scheme ID 601010
PPS number 2576389U does not exist for Scheme ID 601010
Member does not have open Paypoints</t>
  </si>
  <si>
    <t>899555</t>
  </si>
  <si>
    <t>Refno 0969877 does not exist for Scheme ID 601010
PPS number 6187938N does not exist for Scheme ID 601010
Member does not have open Paypoints</t>
  </si>
  <si>
    <t>969877</t>
  </si>
  <si>
    <t>NEG_ROWS</t>
  </si>
  <si>
    <t>False</t>
  </si>
  <si>
    <t>TOTAL</t>
  </si>
  <si>
    <t>72679.83</t>
  </si>
  <si>
    <t>Payment Frequency</t>
  </si>
  <si>
    <t>Invoice Number</t>
  </si>
  <si>
    <t>Paypoint</t>
  </si>
  <si>
    <t>Collection Method</t>
  </si>
  <si>
    <t>Date Received</t>
  </si>
  <si>
    <t>Override Date</t>
  </si>
  <si>
    <t>Amount Received</t>
  </si>
  <si>
    <t>MIRO Date</t>
  </si>
  <si>
    <t>Comment</t>
  </si>
  <si>
    <t>1178489</t>
  </si>
  <si>
    <t>101001</t>
  </si>
  <si>
    <t>Cash</t>
  </si>
  <si>
    <t>18/08/2021</t>
  </si>
  <si>
    <t>7,517.33</t>
  </si>
  <si>
    <t>01/08/2021</t>
  </si>
  <si>
    <t>ILIM August 2021</t>
  </si>
  <si>
    <t>1173971</t>
  </si>
  <si>
    <t>16/07/2021</t>
  </si>
  <si>
    <t>1,533.32</t>
  </si>
  <si>
    <t>01/06/2021</t>
  </si>
  <si>
    <t>ILIM Julne 2021</t>
  </si>
  <si>
    <t>1173522</t>
  </si>
  <si>
    <t>5,984.01</t>
  </si>
  <si>
    <t>ILIM June 2021</t>
  </si>
  <si>
    <t>Annually</t>
  </si>
  <si>
    <t>1149840</t>
  </si>
  <si>
    <t>101002</t>
  </si>
  <si>
    <t>25/02/2021</t>
  </si>
  <si>
    <t/>
  </si>
  <si>
    <t>19,177.74</t>
  </si>
  <si>
    <t>Revised Risk (Total/12*4)</t>
  </si>
  <si>
    <t>1122062</t>
  </si>
  <si>
    <t>01/07/2020</t>
  </si>
  <si>
    <t>19,974.02</t>
  </si>
  <si>
    <t>2020Risk</t>
  </si>
  <si>
    <t>1067417</t>
  </si>
  <si>
    <t>01/07/2019</t>
  </si>
  <si>
    <t>15,889.15</t>
  </si>
  <si>
    <t>2019 Costs</t>
  </si>
  <si>
    <t>35300</t>
  </si>
  <si>
    <t>101000</t>
  </si>
  <si>
    <t>30/05/2000</t>
  </si>
  <si>
    <t>06/04/2000</t>
  </si>
  <si>
    <t>1,250.13</t>
  </si>
  <si>
    <t>01/05/2000</t>
  </si>
  <si>
    <t>May 00</t>
  </si>
  <si>
    <t>35036</t>
  </si>
  <si>
    <t>24/05/2000</t>
  </si>
  <si>
    <t>03/05/2000</t>
  </si>
  <si>
    <t>01/04/2000</t>
  </si>
  <si>
    <t>Apr '00 intd</t>
  </si>
  <si>
    <t>29038</t>
  </si>
  <si>
    <t>15/03/2000</t>
  </si>
  <si>
    <t>01/03/2000</t>
  </si>
  <si>
    <t>Mar 00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</si>
</sst>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M/YY"/>
    <numFmt numFmtId="166" formatCode="@"/>
    <numFmt numFmtId="167" formatCode="\€#,##0.00"/>
    <numFmt numFmtId="168" formatCode="0.00%"/>
    <numFmt numFmtId="169" formatCode="0.0000%"/>
    <numFmt numFmtId="170" formatCode="0.000%"/>
    <numFmt numFmtId="171" formatCode="0.00"/>
    <numFmt numFmtId="172" formatCode="0%"/>
  </numFmts>
  <fonts count="14">
    <font>
      <sz val="11"/>
      <color rgb="FF000000"/>
      <name val="Calibri"/>
      <family val="2"/>
      <charset val="1"/>
    </font>
    <font>
      <sz val="10"/>
      <color theme="1"/>
      <name val="Arial"/>
      <family val="2"/>
    </font>
    <font>
      <sz val="10"/>
      <name val="Arial"/>
      <family val="0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2"/>
      <color rgb="FF000000"/>
      <name val="Times New Roman"/>
      <family val="1"/>
      <charset val="1"/>
    </font>
    <font>
      <i/>
      <sz val="12"/>
      <color rgb="FF000000"/>
      <name val="Times New Roman"/>
      <family val="1"/>
      <charset val="1"/>
    </font>
    <font>
      <i/>
      <u val="single"/>
      <sz val="12"/>
      <color rgb="FF000000"/>
      <name val="Times New Roman"/>
      <family val="1"/>
      <charset val="1"/>
    </font>
    <font>
      <b/>
      <sz val="11"/>
      <color rgb="FFFF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</borders>
  <cellStyleXfs count="20">
    <xf numFmtId="164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2" fillId="0" borderId="0" applyBorder="0" applyAlignment="0" applyProtection="0"/>
    <xf numFmtId="44" fontId="2" fillId="0" borderId="0" applyBorder="0" applyAlignment="0" applyProtection="0"/>
    <xf numFmtId="42" fontId="2" fillId="0" borderId="0" applyBorder="0" applyAlignment="0" applyProtection="0"/>
    <xf numFmtId="43" fontId="2" fillId="0" borderId="0" applyBorder="0" applyAlignment="0" applyProtection="0"/>
    <xf numFmtId="41" fontId="2" fillId="0" borderId="0" applyBorder="0" applyAlignment="0" applyProtection="0"/>
  </cellStyleXfs>
  <cellXfs count="49">
    <xf numFmtId="164" fontId="0" fillId="0" borderId="0" xfId="0" applyAlignment="1" applyProtection="1">
      <alignment/>
      <protection/>
    </xf>
    <xf numFmtId="164" fontId="3" fillId="0" borderId="0" xfId="0" applyFont="1" applyAlignment="1" applyProtection="1">
      <alignment horizontal="left"/>
      <protection/>
    </xf>
    <xf numFmtId="164" fontId="3" fillId="0" borderId="0" xfId="0" applyFont="1" applyAlignment="1" applyProtection="1">
      <alignment/>
      <protection/>
    </xf>
    <xf numFmtId="164" fontId="3" fillId="0" borderId="0" xfId="0" applyFont="1" applyAlignment="1" applyProtection="1">
      <alignment horizontal="center"/>
      <protection/>
    </xf>
    <xf numFmtId="164" fontId="0" fillId="0" borderId="0" xfId="0" applyAlignment="1" applyProtection="1">
      <alignment horizontal="left"/>
      <protection/>
    </xf>
    <xf numFmtId="165" fontId="3" fillId="0" borderId="0" xfId="0" applyFont="1" applyAlignment="1" applyProtection="1">
      <alignment horizontal="left"/>
      <protection/>
    </xf>
    <xf numFmtId="164" fontId="3" fillId="0" borderId="1" xfId="0" applyFont="1" applyBorder="1" applyAlignment="1" applyProtection="1">
      <alignment/>
      <protection/>
    </xf>
    <xf numFmtId="164" fontId="3" fillId="0" borderId="1" xfId="0" applyFont="1" applyBorder="1" applyAlignment="1" applyProtection="1">
      <alignment horizontal="left"/>
      <protection/>
    </xf>
    <xf numFmtId="164" fontId="3" fillId="0" borderId="1" xfId="0" applyFont="1" applyBorder="1" applyAlignment="1" applyProtection="1">
      <alignment horizontal="center"/>
      <protection/>
    </xf>
    <xf numFmtId="164" fontId="3" fillId="0" borderId="1" xfId="0" applyFont="1" applyBorder="1" applyAlignment="1" applyProtection="1">
      <alignment horizontal="left"/>
      <protection/>
    </xf>
    <xf numFmtId="166" fontId="3" fillId="0" borderId="1" xfId="0" applyFont="1" applyBorder="1" applyAlignment="1" applyProtection="1">
      <alignment/>
      <protection/>
    </xf>
    <xf numFmtId="167" fontId="4" fillId="0" borderId="1" xfId="0" applyFont="1" applyBorder="1" applyAlignment="1" applyProtection="1">
      <alignment horizontal="center"/>
      <protection/>
    </xf>
    <xf numFmtId="168" fontId="0" fillId="0" borderId="1" xfId="0" applyFont="1" applyBorder="1" applyAlignment="1" applyProtection="1">
      <alignment horizontal="center"/>
      <protection/>
    </xf>
    <xf numFmtId="167" fontId="0" fillId="0" borderId="1" xfId="0" applyFont="1" applyBorder="1" applyAlignment="1" applyProtection="1">
      <alignment horizontal="center"/>
      <protection/>
    </xf>
    <xf numFmtId="167" fontId="3" fillId="0" borderId="1" xfId="0" applyFont="1" applyBorder="1" applyAlignment="1" applyProtection="1">
      <alignment horizontal="center"/>
      <protection/>
    </xf>
    <xf numFmtId="164" fontId="5" fillId="0" borderId="1" xfId="0" applyFont="1" applyBorder="1" applyAlignment="1" applyProtection="1">
      <alignment horizontal="left"/>
      <protection/>
    </xf>
    <xf numFmtId="166" fontId="6" fillId="0" borderId="1" xfId="0" applyFont="1" applyBorder="1" applyAlignment="1" applyProtection="1">
      <alignment/>
      <protection/>
    </xf>
    <xf numFmtId="164" fontId="6" fillId="0" borderId="1" xfId="0" applyFont="1" applyBorder="1" applyAlignment="1" applyProtection="1">
      <alignment horizontal="left"/>
      <protection/>
    </xf>
    <xf numFmtId="164" fontId="6" fillId="0" borderId="1" xfId="0" applyFont="1" applyBorder="1" applyAlignment="1" applyProtection="1">
      <alignment horizontal="center"/>
      <protection/>
    </xf>
    <xf numFmtId="168" fontId="4" fillId="0" borderId="1" xfId="0" applyFont="1" applyBorder="1" applyAlignment="1" applyProtection="1">
      <alignment horizontal="center"/>
      <protection/>
    </xf>
    <xf numFmtId="167" fontId="6" fillId="0" borderId="1" xfId="0" applyFont="1" applyBorder="1" applyAlignment="1" applyProtection="1">
      <alignment horizontal="center"/>
      <protection/>
    </xf>
    <xf numFmtId="164" fontId="4" fillId="0" borderId="1" xfId="0" applyFont="1" applyBorder="1" applyAlignment="1" applyProtection="1">
      <alignment horizontal="left"/>
      <protection/>
    </xf>
    <xf numFmtId="164" fontId="4" fillId="0" borderId="0" xfId="0" applyFont="1" applyAlignment="1" applyProtection="1">
      <alignment/>
      <protection/>
    </xf>
    <xf numFmtId="164" fontId="5" fillId="0" borderId="1" xfId="0" applyFont="1" applyBorder="1" applyAlignment="1" applyProtection="1">
      <alignment horizontal="left" wrapText="1"/>
      <protection/>
    </xf>
    <xf numFmtId="167" fontId="3" fillId="2" borderId="1" xfId="0" applyFont="1" applyBorder="1" applyAlignment="1" applyProtection="1">
      <alignment horizontal="center"/>
      <protection/>
    </xf>
    <xf numFmtId="164" fontId="0" fillId="0" borderId="1" xfId="0" applyBorder="1" applyAlignment="1" applyProtection="1">
      <alignment horizontal="left"/>
      <protection/>
    </xf>
    <xf numFmtId="169" fontId="0" fillId="0" borderId="1" xfId="0" applyFont="1" applyBorder="1" applyAlignment="1" applyProtection="1">
      <alignment horizontal="center"/>
      <protection/>
    </xf>
    <xf numFmtId="170" fontId="0" fillId="0" borderId="1" xfId="0" applyFont="1" applyBorder="1" applyAlignment="1" applyProtection="1">
      <alignment horizontal="center"/>
      <protection/>
    </xf>
    <xf numFmtId="171" fontId="0" fillId="0" borderId="0" xfId="0" applyAlignment="1" applyProtection="1">
      <alignment/>
      <protection/>
    </xf>
    <xf numFmtId="172" fontId="0" fillId="0" borderId="0" xfId="0" applyAlignment="1" applyProtection="1">
      <alignment/>
      <protection/>
    </xf>
    <xf numFmtId="164" fontId="7" fillId="0" borderId="0" xfId="0" applyFont="1" applyAlignment="1" applyProtection="1">
      <alignment vertical="center"/>
      <protection/>
    </xf>
    <xf numFmtId="164" fontId="8" fillId="0" borderId="0" xfId="0" applyFont="1" applyAlignment="1" applyProtection="1">
      <alignment vertical="center"/>
      <protection/>
    </xf>
    <xf numFmtId="166" fontId="10" fillId="0" borderId="1" xfId="0" applyFont="1" applyBorder="1" applyAlignment="1" applyProtection="1">
      <alignment/>
      <protection/>
    </xf>
    <xf numFmtId="164" fontId="10" fillId="0" borderId="1" xfId="0" applyFont="1" applyBorder="1" applyAlignment="1" applyProtection="1">
      <alignment horizontal="left"/>
      <protection/>
    </xf>
    <xf numFmtId="164" fontId="10" fillId="0" borderId="1" xfId="0" applyFont="1" applyBorder="1" applyAlignment="1" applyProtection="1">
      <alignment horizontal="center"/>
      <protection/>
    </xf>
    <xf numFmtId="167" fontId="5" fillId="0" borderId="1" xfId="0" applyFont="1" applyBorder="1" applyAlignment="1" applyProtection="1">
      <alignment horizontal="center"/>
      <protection/>
    </xf>
    <xf numFmtId="168" fontId="5" fillId="0" borderId="1" xfId="0" applyFont="1" applyBorder="1" applyAlignment="1" applyProtection="1">
      <alignment horizontal="center"/>
      <protection/>
    </xf>
    <xf numFmtId="170" fontId="5" fillId="0" borderId="1" xfId="0" applyFont="1" applyBorder="1" applyAlignment="1" applyProtection="1">
      <alignment horizontal="center"/>
      <protection/>
    </xf>
    <xf numFmtId="167" fontId="10" fillId="0" borderId="1" xfId="0" applyFont="1" applyBorder="1" applyAlignment="1" applyProtection="1">
      <alignment horizontal="center"/>
      <protection/>
    </xf>
    <xf numFmtId="164" fontId="5" fillId="0" borderId="0" xfId="0" applyFont="1" applyAlignment="1" applyProtection="1">
      <alignment/>
      <protection/>
    </xf>
    <xf numFmtId="164" fontId="0" fillId="0" borderId="0" xfId="0" applyFont="1" applyAlignment="1" applyProtection="1">
      <alignment vertical="center"/>
      <protection/>
    </xf>
    <xf numFmtId="170" fontId="4" fillId="0" borderId="1" xfId="0" applyFont="1" applyBorder="1" applyAlignment="1" applyProtection="1">
      <alignment horizontal="center"/>
      <protection/>
    </xf>
    <xf numFmtId="164" fontId="4" fillId="0" borderId="1" xfId="0" applyFont="1" applyBorder="1" applyAlignment="1" applyProtection="1">
      <alignment horizontal="left" wrapText="1"/>
      <protection/>
    </xf>
    <xf numFmtId="0" fontId="13" fillId="0" borderId="0" xfId="0"/>
    <xf numFmtId="0" fontId="11" fillId="0" borderId="1" xfId="0" applyFont="1" applyBorder="1" applyAlignment="1">
      <alignment horizontal="center" vertical="top" wrapText="1"/>
    </xf>
    <xf numFmtId="0" fontId="6" fillId="0" borderId="1" xfId="0" applyAlignment="1">
      <alignment horizontal="center" vertical="top"/>
    </xf>
    <xf numFmtId="0" fontId="12" fillId="0" borderId="2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0" xfId="0" applyFon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20" Type="http://schemas.openxmlformats.org/officeDocument/2006/relationships/worksheet" Target="worksheets/sheet19.xml" /><Relationship Id="rId22" Type="http://schemas.openxmlformats.org/officeDocument/2006/relationships/worksheet" Target="worksheets/sheet21.xml" /><Relationship Id="rId21" Type="http://schemas.openxmlformats.org/officeDocument/2006/relationships/worksheet" Target="worksheets/sheet20.xml" /><Relationship Id="rId24" Type="http://schemas.openxmlformats.org/officeDocument/2006/relationships/worksheet" Target="worksheets/sheet23.xml" /><Relationship Id="rId23" Type="http://schemas.openxmlformats.org/officeDocument/2006/relationships/worksheet" Target="worksheets/sheet22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9" Type="http://schemas.openxmlformats.org/officeDocument/2006/relationships/worksheet" Target="worksheets/sheet8.xml" /><Relationship Id="rId26" Type="http://schemas.openxmlformats.org/officeDocument/2006/relationships/sharedStrings" Target="sharedStrings.xml" /><Relationship Id="rId25" Type="http://schemas.openxmlformats.org/officeDocument/2006/relationships/styles" Target="styles.xml" /><Relationship Id="rId27" Type="http://schemas.openxmlformats.org/officeDocument/2006/relationships/calcChain" Target="calcChain.xml" /><Relationship Id="rId5" Type="http://schemas.openxmlformats.org/officeDocument/2006/relationships/worksheet" Target="worksheets/sheet4.xml" /><Relationship Id="rId6" Type="http://schemas.openxmlformats.org/officeDocument/2006/relationships/worksheet" Target="worksheets/sheet5.xml" /><Relationship Id="rId7" Type="http://schemas.openxmlformats.org/officeDocument/2006/relationships/worksheet" Target="worksheets/sheet6.xml" /><Relationship Id="rId8" Type="http://schemas.openxmlformats.org/officeDocument/2006/relationships/worksheet" Target="worksheets/sheet7.xml" /><Relationship Id="rId11" Type="http://schemas.openxmlformats.org/officeDocument/2006/relationships/worksheet" Target="worksheets/sheet10.xml" /><Relationship Id="rId10" Type="http://schemas.openxmlformats.org/officeDocument/2006/relationships/worksheet" Target="worksheets/sheet9.xml" /><Relationship Id="rId13" Type="http://schemas.openxmlformats.org/officeDocument/2006/relationships/worksheet" Target="worksheets/sheet12.xml" /><Relationship Id="rId12" Type="http://schemas.openxmlformats.org/officeDocument/2006/relationships/worksheet" Target="worksheets/sheet11.xml" /><Relationship Id="rId15" Type="http://schemas.openxmlformats.org/officeDocument/2006/relationships/worksheet" Target="worksheets/sheet14.xml" /><Relationship Id="rId14" Type="http://schemas.openxmlformats.org/officeDocument/2006/relationships/worksheet" Target="worksheets/sheet13.xml" /><Relationship Id="rId17" Type="http://schemas.openxmlformats.org/officeDocument/2006/relationships/worksheet" Target="worksheets/sheet16.xml" /><Relationship Id="rId16" Type="http://schemas.openxmlformats.org/officeDocument/2006/relationships/worksheet" Target="worksheets/sheet15.xml" /><Relationship Id="rId19" Type="http://schemas.openxmlformats.org/officeDocument/2006/relationships/worksheet" Target="worksheets/sheet18.xml" /><Relationship Id="rId18" Type="http://schemas.openxmlformats.org/officeDocument/2006/relationships/worksheet" Target="worksheets/sheet17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43831.0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22666.67</v>
      </c>
      <c r="F6" s="12">
        <v>0.04</v>
      </c>
      <c r="G6" s="13">
        <f>SUM(E6*F6)</f>
        <v>906.6668</v>
      </c>
      <c r="H6" s="12">
        <v>0.0</v>
      </c>
      <c r="I6" s="13">
        <f>SUM(E6*H6)</f>
        <v>0.0</v>
      </c>
      <c r="J6" s="14">
        <f>SUM(G6+I6)</f>
        <v>906.6668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9583.33</v>
      </c>
      <c r="F7" s="19">
        <v>0.085</v>
      </c>
      <c r="G7" s="11">
        <f>SUM(E7*F7)</f>
        <v>814.58305</v>
      </c>
      <c r="H7" s="19">
        <v>0.1</v>
      </c>
      <c r="I7" s="11">
        <f>SUM(E7*H7)</f>
        <v>958.333</v>
      </c>
      <c r="J7" s="20">
        <f>SUM(G7+I7)</f>
        <v>1772.91605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19333.33</v>
      </c>
      <c r="F8" s="12">
        <v>0.0827</v>
      </c>
      <c r="G8" s="13">
        <f>SUM(E8*F8)</f>
        <v>1598.866391</v>
      </c>
      <c r="H8" s="12">
        <v>0.03</v>
      </c>
      <c r="I8" s="13">
        <f>SUM(E8*H8)</f>
        <v>579.9999</v>
      </c>
      <c r="J8" s="14">
        <f>SUM(G8+I8)</f>
        <v>2178.866291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3320.116241</v>
      </c>
      <c r="H9" s="14"/>
      <c r="I9" s="14">
        <f>SUM(I6:I8)</f>
        <v>1538.3329</v>
      </c>
      <c r="J9" s="24">
        <f>SUM(J6:J8)</f>
        <v>4858.449141</v>
      </c>
      <c r="K9" s="25"/>
    </row>
  </sheetData>
  <pageMargins left="0.708333333333333" right="0.708333333333333" top="0.747916666666667" bottom="0.747916666666667" header="0.511805555555555" footer="0.511805555555555"/>
  <pageSetup fitToHeight="0" horizontalDpi="300" verticalDpi="300" orientation="landscape" paperSize="9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23291.67</v>
      </c>
      <c r="G2" s="43">
        <v>931.67</v>
      </c>
      <c r="H2" s="43">
        <v>0.0</v>
      </c>
    </row>
    <row r="3" spans="1:8" ht="45">
      <c r="A3" s="47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10000.0</v>
      </c>
      <c r="G3" s="43">
        <v>850.0</v>
      </c>
      <c r="H3" s="43">
        <v>1000.0</v>
      </c>
    </row>
    <row r="4" spans="1:8" ht="45">
      <c r="A4" s="47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21666.67</v>
      </c>
      <c r="G4" s="43">
        <v>3088.11</v>
      </c>
      <c r="H4" s="43">
        <v>1510.0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28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9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43983.0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10000.0</v>
      </c>
      <c r="F7" s="19">
        <v>0.085</v>
      </c>
      <c r="G7" s="11">
        <f>SUM(E7*F7)</f>
        <v>850.0</v>
      </c>
      <c r="H7" s="19">
        <v>0.1</v>
      </c>
      <c r="I7" s="11">
        <f>SUM(E7*H7)</f>
        <v>1000.0</v>
      </c>
      <c r="J7" s="20">
        <f>SUM(G7+I7)</f>
        <v>1850.0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21666.67</v>
      </c>
      <c r="F8" s="26">
        <v>0.1072998</v>
      </c>
      <c r="G8" s="13">
        <f>SUM(E8*F8)</f>
        <v>2324.829357666</v>
      </c>
      <c r="H8" s="27">
        <v>0.0599999</v>
      </c>
      <c r="I8" s="13">
        <f>SUM(E8*H8)</f>
        <v>1299.998033333</v>
      </c>
      <c r="J8" s="14">
        <f>SUM(G8+I8)</f>
        <v>3624.827390999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4106.496157666</v>
      </c>
      <c r="H9" s="14"/>
      <c r="I9" s="14">
        <f>SUM(I6:I8)</f>
        <v>2299.998033333</v>
      </c>
      <c r="J9" s="24">
        <f>SUM(J6:J8)</f>
        <v>6406.494190999</v>
      </c>
      <c r="K9" s="25"/>
    </row>
    <row r="12" spans="1:7" ht="14.4">
      <c r="A12" t="s">
        <v>25</v>
      </c>
      <c r="F12" s="28"/>
      <c r="G12" s="2" t="s">
        <v>26</v>
      </c>
    </row>
    <row r="13" spans="3:10" ht="14.4">
      <c r="C13" s="2" t="s">
        <v>27</v>
      </c>
      <c r="D13" s="2" t="s">
        <v>28</v>
      </c>
      <c r="I13" s="2" t="s">
        <v>27</v>
      </c>
      <c r="J13" s="2" t="s">
        <v>28</v>
      </c>
    </row>
    <row r="14" spans="1:11" ht="14.4">
      <c r="A14" s="29">
        <v>0.04</v>
      </c>
      <c r="B14">
        <v>120000.0</v>
      </c>
      <c r="C14">
        <f>SUM(B14*A14)</f>
        <v>4800.0</v>
      </c>
      <c r="D14">
        <f>SUM(C14/12)</f>
        <v>400.0</v>
      </c>
      <c r="E14" t="s">
        <v>29</v>
      </c>
      <c r="G14" s="29">
        <v>0.04</v>
      </c>
      <c r="H14" s="28">
        <v>279500.04</v>
      </c>
      <c r="I14" s="28">
        <f>SUM(H14*G14)</f>
        <v>11180.0016</v>
      </c>
      <c r="J14" s="28">
        <f>SUM(I14/12)</f>
        <v>931.6668</v>
      </c>
      <c r="K14" t="s">
        <v>29</v>
      </c>
    </row>
    <row r="15" spans="1:11" ht="14.4">
      <c r="A15" s="29">
        <v>0.04</v>
      </c>
      <c r="B15">
        <v>5000.0</v>
      </c>
      <c r="C15">
        <f>SUM(B15*A15)</f>
        <v>200.0</v>
      </c>
      <c r="D15">
        <f>SUM(C15/12)</f>
        <v>16.6666666666667</v>
      </c>
      <c r="E15" t="s">
        <v>29</v>
      </c>
      <c r="G15" s="29">
        <v>0.04</v>
      </c>
      <c r="H15" s="28">
        <v>164500.0</v>
      </c>
      <c r="I15">
        <f>SUM(H15*G15)</f>
        <v>6580.0</v>
      </c>
      <c r="J15">
        <f>SUM(I15/12)</f>
        <v>548.333333333333</v>
      </c>
      <c r="K15" t="s">
        <v>29</v>
      </c>
    </row>
    <row r="16" spans="1:11" ht="14.4">
      <c r="A16" s="29">
        <v>0.02</v>
      </c>
      <c r="B16">
        <v>120000.0</v>
      </c>
      <c r="C16">
        <f>SUM(B16*A16)</f>
        <v>2400.0</v>
      </c>
      <c r="D16">
        <f>SUM(C16/12)</f>
        <v>200.0</v>
      </c>
      <c r="E16" t="s">
        <v>30</v>
      </c>
      <c r="G16" s="29"/>
      <c r="I16">
        <f>SUM(H16*G16)</f>
        <v>0.0</v>
      </c>
      <c r="J16">
        <f>SUM(I16/12)</f>
        <v>0.0</v>
      </c>
      <c r="K16" t="s">
        <v>30</v>
      </c>
    </row>
    <row r="17" spans="1:11" ht="14.4">
      <c r="A17" s="29">
        <v>0.75</v>
      </c>
      <c r="B17">
        <v>2400.0</v>
      </c>
      <c r="C17">
        <f>SUM(B17*A17)</f>
        <v>1800.0</v>
      </c>
      <c r="D17">
        <f>SUM(C17/12)</f>
        <v>150.0</v>
      </c>
      <c r="E17" t="s">
        <v>29</v>
      </c>
      <c r="G17" s="29"/>
      <c r="I17">
        <f>SUM(H17*G17)</f>
        <v>0.0</v>
      </c>
      <c r="J17">
        <f>SUM(I17/12)</f>
        <v>0.0</v>
      </c>
      <c r="K17" t="s">
        <v>29</v>
      </c>
    </row>
    <row r="18" spans="3:10" ht="14.4">
      <c r="C18" s="2">
        <f>SUM(C14:C17)</f>
        <v>9200.0</v>
      </c>
      <c r="D18" s="2">
        <f>SUM(D14:D17)</f>
        <v>766.666666666667</v>
      </c>
      <c r="I18" s="2">
        <f>SUM(I14:I17)</f>
        <v>17760.0016</v>
      </c>
      <c r="J18" s="2">
        <f>SUM(J14:J17)</f>
        <v>1480.00013333333</v>
      </c>
    </row>
    <row r="22" spans="1:1" ht="15.6">
      <c r="A22" s="30" t="s">
        <v>31</v>
      </c>
    </row>
    <row r="23" spans="1:1" ht="15.6">
      <c r="A23" s="30"/>
    </row>
    <row r="24" spans="1:1" ht="15.6">
      <c r="A24" s="31" t="s">
        <v>32</v>
      </c>
    </row>
    <row r="25" spans="1:1" ht="15.6">
      <c r="A25" s="31"/>
    </row>
    <row r="26" spans="1:1" ht="15.6">
      <c r="A26" s="31" t="s">
        <v>33</v>
      </c>
    </row>
    <row r="27" spans="1:1" ht="15.6">
      <c r="A27" s="31"/>
    </row>
    <row r="28" spans="1:1" ht="15.6">
      <c r="A28" s="31" t="s">
        <v>34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23291.67</v>
      </c>
      <c r="G2" s="43">
        <v>931.67</v>
      </c>
      <c r="H2" s="43">
        <v>0.0</v>
      </c>
    </row>
    <row r="3" spans="1:8" ht="45">
      <c r="A3" s="47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10000.0</v>
      </c>
      <c r="G3" s="43">
        <v>850.0</v>
      </c>
      <c r="H3" s="43">
        <v>1000.0</v>
      </c>
    </row>
    <row r="4" spans="1:8" ht="45">
      <c r="A4" s="47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21666.67</v>
      </c>
      <c r="G4" s="43">
        <v>2324.83</v>
      </c>
      <c r="H4" s="43">
        <v>1300.0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37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9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44013.0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10000.0</v>
      </c>
      <c r="F7" s="19">
        <v>0.085</v>
      </c>
      <c r="G7" s="11">
        <f>SUM(E7*F7)</f>
        <v>850.0</v>
      </c>
      <c r="H7" s="19">
        <v>0.1</v>
      </c>
      <c r="I7" s="11">
        <f>SUM(E7*H7)</f>
        <v>1000.0</v>
      </c>
      <c r="J7" s="20">
        <f>SUM(G7+I7)</f>
        <v>1850.0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21666.67</v>
      </c>
      <c r="F8" s="26">
        <v>0.1072998</v>
      </c>
      <c r="G8" s="13">
        <f>SUM(E8*F8)</f>
        <v>2324.829357666</v>
      </c>
      <c r="H8" s="27">
        <v>0.0599999</v>
      </c>
      <c r="I8" s="13">
        <f>SUM(E8*H8)</f>
        <v>1299.998033333</v>
      </c>
      <c r="J8" s="14">
        <f>SUM(G8+I8)</f>
        <v>3624.827390999</v>
      </c>
      <c r="K8" s="23"/>
    </row>
    <row r="9" spans="1:11" s="39" customFormat="1" ht="14.4">
      <c r="A9" s="32">
        <v>969877.0</v>
      </c>
      <c r="B9" s="33" t="s">
        <v>35</v>
      </c>
      <c r="C9" s="33" t="s">
        <v>36</v>
      </c>
      <c r="D9" s="34" t="s">
        <v>37</v>
      </c>
      <c r="E9" s="35">
        <v>10666.67</v>
      </c>
      <c r="F9" s="36">
        <v>0.04</v>
      </c>
      <c r="G9" s="35">
        <f>SUM(E9*F9)</f>
        <v>426.6668</v>
      </c>
      <c r="H9" s="37">
        <v>0.0</v>
      </c>
      <c r="I9" s="35"/>
      <c r="J9" s="38">
        <f>SUM(G9+I9)</f>
        <v>426.6668</v>
      </c>
      <c r="K9" s="23" t="s">
        <v>38</v>
      </c>
    </row>
    <row r="10" spans="1:11" ht="14.4">
      <c r="A10" s="6" t="s">
        <v>10</v>
      </c>
      <c r="B10" s="7"/>
      <c r="C10" s="7"/>
      <c r="D10" s="8"/>
      <c r="E10" s="8"/>
      <c r="F10" s="8"/>
      <c r="G10" s="14">
        <f>SUM(G6:G8)</f>
        <v>4106.496157666</v>
      </c>
      <c r="H10" s="14"/>
      <c r="I10" s="14">
        <f>SUM(I6:I8)</f>
        <v>2299.998033333</v>
      </c>
      <c r="J10" s="24">
        <f>SUM(J6:J9)</f>
        <v>6833.160990999</v>
      </c>
      <c r="K10" s="25"/>
    </row>
    <row r="13" spans="1:7" ht="14.4">
      <c r="A13" t="s">
        <v>25</v>
      </c>
      <c r="F13" s="28"/>
      <c r="G13" s="2" t="s">
        <v>26</v>
      </c>
    </row>
    <row r="14" spans="3:10" ht="14.4">
      <c r="C14" s="2" t="s">
        <v>27</v>
      </c>
      <c r="D14" s="2" t="s">
        <v>28</v>
      </c>
      <c r="I14" s="2" t="s">
        <v>27</v>
      </c>
      <c r="J14" s="2" t="s">
        <v>28</v>
      </c>
    </row>
    <row r="15" spans="1:11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E15" t="s">
        <v>29</v>
      </c>
      <c r="G15" s="29">
        <v>0.04</v>
      </c>
      <c r="H15" s="28">
        <v>279500.04</v>
      </c>
      <c r="I15" s="28">
        <f>SUM(H15*G15)</f>
        <v>11180.0016</v>
      </c>
      <c r="J15" s="28">
        <f>SUM(I15/12)</f>
        <v>931.6668</v>
      </c>
      <c r="K15" t="s">
        <v>29</v>
      </c>
    </row>
    <row r="16" spans="1:11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E16" t="s">
        <v>29</v>
      </c>
      <c r="G16" s="29">
        <v>0.04</v>
      </c>
      <c r="H16" s="28">
        <v>164500.0</v>
      </c>
      <c r="I16">
        <f>SUM(H16*G16)</f>
        <v>6580.0</v>
      </c>
      <c r="J16">
        <f>SUM(I16/12)</f>
        <v>548.333333333333</v>
      </c>
      <c r="K16" t="s">
        <v>29</v>
      </c>
    </row>
    <row r="17" spans="1:11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E17" t="s">
        <v>30</v>
      </c>
      <c r="G17" s="29"/>
      <c r="I17">
        <f>SUM(H17*G17)</f>
        <v>0.0</v>
      </c>
      <c r="J17">
        <f>SUM(I17/12)</f>
        <v>0.0</v>
      </c>
      <c r="K17" t="s">
        <v>30</v>
      </c>
    </row>
    <row r="18" spans="1:11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E18" t="s">
        <v>29</v>
      </c>
      <c r="G18" s="29"/>
      <c r="I18">
        <f>SUM(H18*G18)</f>
        <v>0.0</v>
      </c>
      <c r="J18">
        <f>SUM(I18/12)</f>
        <v>0.0</v>
      </c>
      <c r="K18" t="s">
        <v>29</v>
      </c>
    </row>
    <row r="19" spans="3:10" ht="14.4">
      <c r="C19" s="2">
        <f>SUM(C15:C18)</f>
        <v>9200.0</v>
      </c>
      <c r="D19" s="2">
        <f>SUM(D15:D18)</f>
        <v>766.666666666667</v>
      </c>
      <c r="I19" s="2">
        <f>SUM(I15:I18)</f>
        <v>17760.0016</v>
      </c>
      <c r="J19" s="2">
        <f>SUM(J15:J18)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23291.67</v>
      </c>
      <c r="G2" s="43">
        <v>931.67</v>
      </c>
      <c r="H2" s="43">
        <v>0.0</v>
      </c>
    </row>
    <row r="3" spans="1:8" ht="45">
      <c r="A3" s="47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10000.0</v>
      </c>
      <c r="G3" s="43">
        <v>850.0</v>
      </c>
      <c r="H3" s="43">
        <v>1000.0</v>
      </c>
    </row>
    <row r="4" spans="1:8" ht="45">
      <c r="A4" s="47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21666.67</v>
      </c>
      <c r="G4" s="43">
        <v>2324.83</v>
      </c>
      <c r="H4" s="43">
        <v>1300.0</v>
      </c>
    </row>
    <row r="5" spans="1:8" ht="45">
      <c r="A5" s="47" t="s">
        <v>58</v>
      </c>
      <c r="B5" s="43" t="s">
        <v>59</v>
      </c>
      <c r="C5" s="43" t="s">
        <v>35</v>
      </c>
      <c r="D5" s="43" t="s">
        <v>36</v>
      </c>
      <c r="E5" s="43" t="s">
        <v>37</v>
      </c>
      <c r="F5" s="43">
        <v>10666.67</v>
      </c>
      <c r="G5" s="43">
        <v>426.67</v>
      </c>
      <c r="H5" s="43">
        <v>0.0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42"/>
  <sheetViews>
    <sheetView workbookViewId="0" topLeftCell="A1">
      <selection pane="topLeft" activeCell="J15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44044.0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ht="14.4">
      <c r="A7" s="10" t="s">
        <v>12</v>
      </c>
      <c r="B7" s="7" t="s">
        <v>13</v>
      </c>
      <c r="C7" s="7" t="s">
        <v>14</v>
      </c>
      <c r="D7" s="8" t="s">
        <v>15</v>
      </c>
      <c r="E7" s="14"/>
      <c r="F7" s="11">
        <v>23291.67</v>
      </c>
      <c r="G7" s="12">
        <v>0.0235418</v>
      </c>
      <c r="H7" s="13">
        <f>SUM(F7*G7)</f>
        <v>548.327836806</v>
      </c>
      <c r="I7" s="12">
        <v>0.0</v>
      </c>
      <c r="J7" s="13">
        <f>SUM(F7*I7)</f>
        <v>0.0</v>
      </c>
      <c r="K7" s="14">
        <f>SUM(H7+J7)</f>
        <v>548.327836806</v>
      </c>
      <c r="L7" s="21" t="s">
        <v>43</v>
      </c>
    </row>
    <row r="8" spans="1:12" ht="14.4">
      <c r="A8" s="10" t="s">
        <v>12</v>
      </c>
      <c r="B8" s="7" t="s">
        <v>13</v>
      </c>
      <c r="C8" s="7" t="s">
        <v>14</v>
      </c>
      <c r="D8" s="8" t="s">
        <v>15</v>
      </c>
      <c r="E8" s="14"/>
      <c r="F8" s="11">
        <v>23291.67</v>
      </c>
      <c r="G8" s="12">
        <v>0.0235418</v>
      </c>
      <c r="H8" s="13">
        <f>SUM(F8*G8)</f>
        <v>548.327836806</v>
      </c>
      <c r="I8" s="12">
        <v>0.0</v>
      </c>
      <c r="J8" s="13">
        <f>SUM(F8*I8)</f>
        <v>0.0</v>
      </c>
      <c r="K8" s="14">
        <f>SUM(H8+J8)</f>
        <v>548.327836806</v>
      </c>
      <c r="L8" s="21" t="s">
        <v>44</v>
      </c>
    </row>
    <row r="9" spans="1:12" ht="14.4">
      <c r="A9" s="10" t="s">
        <v>12</v>
      </c>
      <c r="B9" s="7" t="s">
        <v>13</v>
      </c>
      <c r="C9" s="7" t="s">
        <v>14</v>
      </c>
      <c r="D9" s="8" t="s">
        <v>15</v>
      </c>
      <c r="E9" s="14"/>
      <c r="F9" s="11">
        <v>23291.67</v>
      </c>
      <c r="G9" s="12">
        <v>0.0235418</v>
      </c>
      <c r="H9" s="13">
        <f>SUM(F9*G9)</f>
        <v>548.327836806</v>
      </c>
      <c r="I9" s="12">
        <v>0.0</v>
      </c>
      <c r="J9" s="13">
        <f>SUM(F9*I9)</f>
        <v>0.0</v>
      </c>
      <c r="K9" s="14">
        <f>SUM(H9+J9)</f>
        <v>548.327836806</v>
      </c>
      <c r="L9" s="21" t="s">
        <v>45</v>
      </c>
    </row>
    <row r="10" spans="1:12" ht="14.4">
      <c r="A10" s="10" t="s">
        <v>12</v>
      </c>
      <c r="B10" s="7" t="s">
        <v>13</v>
      </c>
      <c r="C10" s="7" t="s">
        <v>14</v>
      </c>
      <c r="D10" s="8" t="s">
        <v>15</v>
      </c>
      <c r="E10" s="14"/>
      <c r="F10" s="11">
        <v>23291.67</v>
      </c>
      <c r="G10" s="12">
        <v>0.0235418</v>
      </c>
      <c r="H10" s="13">
        <f>SUM(F10*G10)</f>
        <v>548.327836806</v>
      </c>
      <c r="I10" s="12">
        <v>0.0</v>
      </c>
      <c r="J10" s="13">
        <f>SUM(F10*I10)</f>
        <v>0.0</v>
      </c>
      <c r="K10" s="14">
        <v>548.34</v>
      </c>
      <c r="L10" s="21" t="s">
        <v>46</v>
      </c>
    </row>
    <row r="11" spans="1:12" s="22" customFormat="1" ht="14.4">
      <c r="A11" s="16" t="s">
        <v>16</v>
      </c>
      <c r="B11" s="17" t="s">
        <v>17</v>
      </c>
      <c r="C11" s="17" t="s">
        <v>18</v>
      </c>
      <c r="D11" s="18" t="s">
        <v>19</v>
      </c>
      <c r="E11" s="14">
        <f>SUM(F11*12)</f>
        <v>120000.0</v>
      </c>
      <c r="F11" s="11">
        <v>10000.0</v>
      </c>
      <c r="G11" s="19">
        <v>0.085</v>
      </c>
      <c r="H11" s="11">
        <f>SUM(F11*G11)</f>
        <v>850.0</v>
      </c>
      <c r="I11" s="19">
        <v>0.1</v>
      </c>
      <c r="J11" s="11">
        <f>SUM(F11*I11)</f>
        <v>1000.0</v>
      </c>
      <c r="K11" s="20">
        <f>SUM(H11+J11)</f>
        <v>1850.0</v>
      </c>
      <c r="L11" s="21"/>
    </row>
    <row r="12" spans="1:12" ht="14.4">
      <c r="A12" s="10">
        <v>899555.0</v>
      </c>
      <c r="B12" s="7" t="s">
        <v>20</v>
      </c>
      <c r="C12" s="7" t="s">
        <v>21</v>
      </c>
      <c r="D12" s="8" t="s">
        <v>22</v>
      </c>
      <c r="E12" s="14">
        <f>SUM(F12*12)</f>
        <v>260000.04</v>
      </c>
      <c r="F12" s="11">
        <v>21666.67</v>
      </c>
      <c r="G12" s="26">
        <v>0.1072998</v>
      </c>
      <c r="H12" s="13">
        <f>SUM(F12*G12)</f>
        <v>2324.829357666</v>
      </c>
      <c r="I12" s="27">
        <v>0.0599999</v>
      </c>
      <c r="J12" s="13">
        <f>SUM(F12*I12)</f>
        <v>1299.998033333</v>
      </c>
      <c r="K12" s="14">
        <f>SUM(H12+J12)</f>
        <v>3624.827390999</v>
      </c>
      <c r="L12" s="23"/>
    </row>
    <row r="13" spans="1:12" s="22" customFormat="1" ht="14.4">
      <c r="A13" s="16">
        <v>969877.0</v>
      </c>
      <c r="B13" s="17" t="s">
        <v>35</v>
      </c>
      <c r="C13" s="17" t="s">
        <v>36</v>
      </c>
      <c r="D13" s="18" t="s">
        <v>37</v>
      </c>
      <c r="E13" s="20">
        <f>SUM(F13*12)</f>
        <v>120000.0</v>
      </c>
      <c r="F13" s="11">
        <v>10000.0</v>
      </c>
      <c r="G13" s="19">
        <v>0.056666</v>
      </c>
      <c r="H13" s="11">
        <f>SUM(F13*G13)</f>
        <v>566.66</v>
      </c>
      <c r="I13" s="41">
        <v>0.02</v>
      </c>
      <c r="J13" s="13">
        <f>SUM(F13*I13)</f>
        <v>200.0</v>
      </c>
      <c r="K13" s="20">
        <f>SUM(H13+J13)</f>
        <v>766.66</v>
      </c>
      <c r="L13" s="42"/>
    </row>
    <row r="14" spans="1:12" s="22" customFormat="1" ht="14.4">
      <c r="A14" s="16">
        <v>969877.0</v>
      </c>
      <c r="B14" s="17" t="s">
        <v>35</v>
      </c>
      <c r="C14" s="17" t="s">
        <v>36</v>
      </c>
      <c r="D14" s="18" t="s">
        <v>37</v>
      </c>
      <c r="E14" s="20"/>
      <c r="F14" s="11">
        <v>10000.0</v>
      </c>
      <c r="G14" s="19">
        <v>0.017814</v>
      </c>
      <c r="H14" s="11">
        <f>SUM(F14*G14)</f>
        <v>178.14</v>
      </c>
      <c r="I14" s="41">
        <v>0.0213333</v>
      </c>
      <c r="J14" s="13">
        <f>SUM(F14*I14)</f>
        <v>213.333</v>
      </c>
      <c r="K14" s="20">
        <f>SUM(H14+J14)</f>
        <v>391.473</v>
      </c>
      <c r="L14" s="42" t="s">
        <v>47</v>
      </c>
    </row>
    <row r="15" spans="1:12" ht="14.4">
      <c r="A15" s="6" t="s">
        <v>10</v>
      </c>
      <c r="B15" s="7"/>
      <c r="C15" s="7"/>
      <c r="D15" s="8"/>
      <c r="E15" s="8"/>
      <c r="F15" s="8"/>
      <c r="G15" s="8"/>
      <c r="H15" s="14">
        <f>SUM(H6:H14)</f>
        <v>7592.94000003</v>
      </c>
      <c r="I15" s="14"/>
      <c r="J15" s="14">
        <f>SUM(J6:J14)</f>
        <v>2713.331033333</v>
      </c>
      <c r="K15" s="24">
        <f>SUM(K6:K14)</f>
        <v>10306.283196557</v>
      </c>
      <c r="L15" s="25"/>
    </row>
    <row r="18" spans="1:8" ht="14.4">
      <c r="A18" t="s">
        <v>25</v>
      </c>
      <c r="G18" s="28"/>
      <c r="H18" s="2" t="s">
        <v>26</v>
      </c>
    </row>
    <row r="19" spans="3:11" ht="14.4">
      <c r="C19" s="2" t="s">
        <v>27</v>
      </c>
      <c r="D19" s="2" t="s">
        <v>28</v>
      </c>
      <c r="E19" s="2"/>
      <c r="J19" s="2" t="s">
        <v>27</v>
      </c>
      <c r="K19" s="2" t="s">
        <v>28</v>
      </c>
    </row>
    <row r="20" spans="1:12" ht="14.4">
      <c r="A20" s="29">
        <v>0.04</v>
      </c>
      <c r="B20">
        <v>120000.0</v>
      </c>
      <c r="C20">
        <f>SUM(B20*A20)</f>
        <v>4800.0</v>
      </c>
      <c r="D20">
        <f>SUM(C20/12)</f>
        <v>400.0</v>
      </c>
      <c r="F20" t="s">
        <v>29</v>
      </c>
      <c r="H20" s="29">
        <v>0.04</v>
      </c>
      <c r="I20" s="28">
        <v>279500.04</v>
      </c>
      <c r="J20" s="28">
        <f>SUM(I20*H20)</f>
        <v>11180.0016</v>
      </c>
      <c r="K20" s="28">
        <f>SUM(J20/12)</f>
        <v>931.6668</v>
      </c>
      <c r="L20" t="s">
        <v>29</v>
      </c>
    </row>
    <row r="21" spans="1:12" ht="14.4">
      <c r="A21" s="29">
        <v>0.04</v>
      </c>
      <c r="B21">
        <v>5000.0</v>
      </c>
      <c r="C21">
        <f>SUM(B21*A21)</f>
        <v>200.0</v>
      </c>
      <c r="D21">
        <f>SUM(C21/12)</f>
        <v>16.6666666666667</v>
      </c>
      <c r="F21" t="s">
        <v>29</v>
      </c>
      <c r="H21" s="29">
        <v>0.04</v>
      </c>
      <c r="I21" s="28">
        <v>164500.0</v>
      </c>
      <c r="J21">
        <f>SUM(I21*H21)</f>
        <v>6580.0</v>
      </c>
      <c r="K21">
        <f>SUM(J21/12)</f>
        <v>548.333333333333</v>
      </c>
      <c r="L21" t="s">
        <v>29</v>
      </c>
    </row>
    <row r="22" spans="1:12" ht="14.4">
      <c r="A22" s="29">
        <v>0.02</v>
      </c>
      <c r="B22">
        <v>120000.0</v>
      </c>
      <c r="C22">
        <f>SUM(B22*A22)</f>
        <v>2400.0</v>
      </c>
      <c r="D22">
        <f>SUM(C22/12)</f>
        <v>200.0</v>
      </c>
      <c r="F22" t="s">
        <v>30</v>
      </c>
      <c r="H22" s="29"/>
      <c r="J22">
        <f>SUM(I22*H22)</f>
        <v>0.0</v>
      </c>
      <c r="K22">
        <f>SUM(J22/12)</f>
        <v>0.0</v>
      </c>
      <c r="L22" t="s">
        <v>30</v>
      </c>
    </row>
    <row r="23" spans="1:12" ht="14.4">
      <c r="A23" s="29">
        <v>0.75</v>
      </c>
      <c r="B23">
        <v>2400.0</v>
      </c>
      <c r="C23">
        <f>SUM(B23*A23)</f>
        <v>1800.0</v>
      </c>
      <c r="D23">
        <f>SUM(C23/12)</f>
        <v>150.0</v>
      </c>
      <c r="F23" t="s">
        <v>29</v>
      </c>
      <c r="H23" s="29"/>
      <c r="J23">
        <f>SUM(I23*H23)</f>
        <v>0.0</v>
      </c>
      <c r="K23">
        <f>SUM(J23/12)</f>
        <v>0.0</v>
      </c>
      <c r="L23" t="s">
        <v>29</v>
      </c>
    </row>
    <row r="24" spans="3:11" ht="14.4">
      <c r="C24" s="2">
        <f>SUM(C20:C23)</f>
        <v>9200.0</v>
      </c>
      <c r="D24" s="2">
        <f>SUM(D20:D23)</f>
        <v>766.666666666667</v>
      </c>
      <c r="E24" s="2"/>
      <c r="J24" s="2">
        <f>SUM(J20:J23)</f>
        <v>17760.0016</v>
      </c>
      <c r="K24" s="2">
        <f>SUM(K20:K23)</f>
        <v>1480.00013333333</v>
      </c>
    </row>
    <row r="28" spans="1:1" ht="15.6">
      <c r="A28" s="30" t="s">
        <v>31</v>
      </c>
    </row>
    <row r="29" spans="1:1" ht="15.6">
      <c r="A29" s="30"/>
    </row>
    <row r="30" spans="1:1" ht="15.6">
      <c r="A30" s="31" t="s">
        <v>32</v>
      </c>
    </row>
    <row r="31" spans="1:1" ht="15.6">
      <c r="A31" s="31"/>
    </row>
    <row r="32" spans="1:1" ht="15.6">
      <c r="A32" s="31" t="s">
        <v>33</v>
      </c>
    </row>
    <row r="33" spans="1:1" ht="15.6">
      <c r="A33" s="31"/>
    </row>
    <row r="34" spans="1:1" ht="15.6">
      <c r="A34" s="31" t="s">
        <v>34</v>
      </c>
    </row>
    <row r="37" spans="1:1" ht="14.4">
      <c r="A37" s="40" t="s">
        <v>39</v>
      </c>
    </row>
    <row r="38" spans="1:1" ht="14.4">
      <c r="A38" s="40"/>
    </row>
    <row r="39" spans="1:1" ht="14.4">
      <c r="A39" s="40" t="s">
        <v>40</v>
      </c>
    </row>
    <row r="42" spans="1:1" ht="14.4">
      <c r="A42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116458.35</v>
      </c>
      <c r="G2" s="43">
        <v>3673.31</v>
      </c>
      <c r="H2" s="43">
        <v>0.0</v>
      </c>
    </row>
    <row r="3" spans="1:8" ht="45">
      <c r="A3" s="47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10000.0</v>
      </c>
      <c r="G3" s="43">
        <v>850.0</v>
      </c>
      <c r="H3" s="43">
        <v>1000.0</v>
      </c>
    </row>
    <row r="4" spans="1:8" ht="45">
      <c r="A4" s="47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21666.67</v>
      </c>
      <c r="G4" s="43">
        <v>2324.83</v>
      </c>
      <c r="H4" s="43">
        <v>1300.0</v>
      </c>
    </row>
    <row r="5" spans="1:8" ht="45">
      <c r="A5" s="47" t="s">
        <v>58</v>
      </c>
      <c r="B5" s="43" t="s">
        <v>59</v>
      </c>
      <c r="C5" s="43" t="s">
        <v>35</v>
      </c>
      <c r="D5" s="43" t="s">
        <v>36</v>
      </c>
      <c r="E5" s="43" t="s">
        <v>37</v>
      </c>
      <c r="F5" s="43">
        <v>20000.0</v>
      </c>
      <c r="G5" s="43">
        <v>744.8</v>
      </c>
      <c r="H5" s="43">
        <v>413.33</v>
      </c>
    </row>
  </sheetData>
  <pageMargins left="0.75" right="0.75" top="1" bottom="1" header="0.5" footer="0.5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37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44075.0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4">
        <f>SUM(F7*12)</f>
        <v>120000.0</v>
      </c>
      <c r="F7" s="11">
        <v>10000.0</v>
      </c>
      <c r="G7" s="19">
        <v>0.085</v>
      </c>
      <c r="H7" s="11">
        <f>SUM(F7*G7)</f>
        <v>850.0</v>
      </c>
      <c r="I7" s="19">
        <v>0.1</v>
      </c>
      <c r="J7" s="11">
        <f>SUM(F7*I7)</f>
        <v>1000.0</v>
      </c>
      <c r="K7" s="20">
        <f>SUM(H7+J7)</f>
        <v>1850.0</v>
      </c>
      <c r="L7" s="21"/>
    </row>
    <row r="8" spans="1:12" ht="14.4">
      <c r="A8" s="10">
        <v>899555.0</v>
      </c>
      <c r="B8" s="7" t="s">
        <v>20</v>
      </c>
      <c r="C8" s="7" t="s">
        <v>21</v>
      </c>
      <c r="D8" s="8" t="s">
        <v>22</v>
      </c>
      <c r="E8" s="14">
        <f>SUM(F8*12)</f>
        <v>260000.04</v>
      </c>
      <c r="F8" s="11">
        <v>21666.67</v>
      </c>
      <c r="G8" s="26">
        <v>0.1072998</v>
      </c>
      <c r="H8" s="13">
        <f>SUM(F8*G8)</f>
        <v>2324.829357666</v>
      </c>
      <c r="I8" s="27">
        <v>0.0599999</v>
      </c>
      <c r="J8" s="13">
        <f>SUM(F8*I8)</f>
        <v>1299.998033333</v>
      </c>
      <c r="K8" s="14">
        <f>SUM(H8+J8)</f>
        <v>3624.827390999</v>
      </c>
      <c r="L8" s="23"/>
    </row>
    <row r="9" spans="1:12" s="22" customFormat="1" ht="14.4">
      <c r="A9" s="16">
        <v>969877.0</v>
      </c>
      <c r="B9" s="17" t="s">
        <v>35</v>
      </c>
      <c r="C9" s="17" t="s">
        <v>36</v>
      </c>
      <c r="D9" s="18" t="s">
        <v>37</v>
      </c>
      <c r="E9" s="20">
        <f>SUM(F9*12)</f>
        <v>120000.0</v>
      </c>
      <c r="F9" s="11">
        <v>10000.0</v>
      </c>
      <c r="G9" s="19">
        <v>0.056666</v>
      </c>
      <c r="H9" s="11">
        <f>SUM(F9*G9)</f>
        <v>566.66</v>
      </c>
      <c r="I9" s="41">
        <v>0.02</v>
      </c>
      <c r="J9" s="13">
        <f>SUM(F9*I9)</f>
        <v>200.0</v>
      </c>
      <c r="K9" s="20">
        <f>SUM(H9+J9)</f>
        <v>766.66</v>
      </c>
      <c r="L9" s="42"/>
    </row>
    <row r="10" spans="1:12" ht="14.4">
      <c r="A10" s="6" t="s">
        <v>10</v>
      </c>
      <c r="B10" s="7"/>
      <c r="C10" s="7"/>
      <c r="D10" s="8"/>
      <c r="E10" s="8"/>
      <c r="F10" s="8"/>
      <c r="G10" s="8"/>
      <c r="H10" s="14">
        <f>SUM(H6:H9)</f>
        <v>5221.488652806</v>
      </c>
      <c r="I10" s="14"/>
      <c r="J10" s="14">
        <f>SUM(J6:J9)</f>
        <v>2499.998033333</v>
      </c>
      <c r="K10" s="24">
        <f>SUM(K6:K9)</f>
        <v>7721.486686139</v>
      </c>
      <c r="L10" s="25"/>
    </row>
    <row r="13" spans="1:8" ht="14.4">
      <c r="A13" t="s">
        <v>25</v>
      </c>
      <c r="G13" s="28"/>
      <c r="H13" s="2" t="s">
        <v>26</v>
      </c>
    </row>
    <row r="14" spans="3:11" ht="14.4">
      <c r="C14" s="2" t="s">
        <v>27</v>
      </c>
      <c r="D14" s="2" t="s">
        <v>28</v>
      </c>
      <c r="E14" s="2"/>
      <c r="J14" s="2" t="s">
        <v>27</v>
      </c>
      <c r="K14" s="2" t="s">
        <v>28</v>
      </c>
    </row>
    <row r="15" spans="1:12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F15" t="s">
        <v>29</v>
      </c>
      <c r="H15" s="29">
        <v>0.04</v>
      </c>
      <c r="I15" s="28">
        <v>279500.04</v>
      </c>
      <c r="J15" s="28">
        <f>SUM(I15*H15)</f>
        <v>11180.0016</v>
      </c>
      <c r="K15" s="28">
        <f>SUM(J15/12)</f>
        <v>931.6668</v>
      </c>
      <c r="L15" t="s">
        <v>29</v>
      </c>
    </row>
    <row r="16" spans="1:12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F16" t="s">
        <v>29</v>
      </c>
      <c r="H16" s="29">
        <v>0.04</v>
      </c>
      <c r="I16" s="28">
        <v>164500.0</v>
      </c>
      <c r="J16">
        <f>SUM(I16*H16)</f>
        <v>6580.0</v>
      </c>
      <c r="K16">
        <f>SUM(J16/12)</f>
        <v>548.333333333333</v>
      </c>
      <c r="L16" t="s">
        <v>29</v>
      </c>
    </row>
    <row r="17" spans="1:12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F17" t="s">
        <v>30</v>
      </c>
      <c r="H17" s="29"/>
      <c r="J17">
        <f>SUM(I17*H17)</f>
        <v>0.0</v>
      </c>
      <c r="K17">
        <f>SUM(J17/12)</f>
        <v>0.0</v>
      </c>
      <c r="L17" t="s">
        <v>30</v>
      </c>
    </row>
    <row r="18" spans="1:12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F18" t="s">
        <v>29</v>
      </c>
      <c r="H18" s="29"/>
      <c r="J18">
        <f>SUM(I18*H18)</f>
        <v>0.0</v>
      </c>
      <c r="K18">
        <f>SUM(J18/12)</f>
        <v>0.0</v>
      </c>
      <c r="L18" t="s">
        <v>29</v>
      </c>
    </row>
    <row r="19" spans="3:11" ht="14.4">
      <c r="C19" s="2">
        <f>SUM(C15:C18)</f>
        <v>9200.0</v>
      </c>
      <c r="D19" s="2">
        <f>SUM(D15:D18)</f>
        <v>766.666666666667</v>
      </c>
      <c r="E19" s="2"/>
      <c r="J19" s="2">
        <f>SUM(J15:J18)</f>
        <v>17760.0016</v>
      </c>
      <c r="K19" s="2">
        <f>SUM(K15:K18)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23291.67</v>
      </c>
      <c r="G2" s="43">
        <v>1480.0</v>
      </c>
      <c r="H2" s="43">
        <v>0.0</v>
      </c>
    </row>
    <row r="3" spans="1:8" ht="45">
      <c r="A3" s="47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10000.0</v>
      </c>
      <c r="G3" s="43">
        <v>850.0</v>
      </c>
      <c r="H3" s="43">
        <v>1000.0</v>
      </c>
    </row>
    <row r="4" spans="1:8" ht="45">
      <c r="A4" s="47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21666.67</v>
      </c>
      <c r="G4" s="43">
        <v>2324.83</v>
      </c>
      <c r="H4" s="43">
        <v>1300.0</v>
      </c>
    </row>
    <row r="5" spans="1:8" ht="45">
      <c r="A5" s="47" t="s">
        <v>58</v>
      </c>
      <c r="B5" s="43" t="s">
        <v>59</v>
      </c>
      <c r="C5" s="43" t="s">
        <v>35</v>
      </c>
      <c r="D5" s="43" t="s">
        <v>36</v>
      </c>
      <c r="E5" s="43" t="s">
        <v>37</v>
      </c>
      <c r="F5" s="43">
        <v>10000.0</v>
      </c>
      <c r="G5" s="43">
        <v>566.66</v>
      </c>
      <c r="H5" s="43">
        <v>200.0</v>
      </c>
    </row>
  </sheetData>
  <pageMargins left="0.75" right="0.75" top="1" bottom="1" header="0.5" footer="0.5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37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44105.0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4">
        <f>SUM(F7*12)</f>
        <v>120000.0</v>
      </c>
      <c r="F7" s="11">
        <v>10000.0</v>
      </c>
      <c r="G7" s="19">
        <v>0.085</v>
      </c>
      <c r="H7" s="11">
        <f>SUM(F7*G7)</f>
        <v>850.0</v>
      </c>
      <c r="I7" s="19">
        <v>0.1</v>
      </c>
      <c r="J7" s="11">
        <f>SUM(F7*I7)</f>
        <v>1000.0</v>
      </c>
      <c r="K7" s="20">
        <f>SUM(H7+J7)</f>
        <v>1850.0</v>
      </c>
      <c r="L7" s="21"/>
    </row>
    <row r="8" spans="1:12" ht="14.4">
      <c r="A8" s="10">
        <v>899555.0</v>
      </c>
      <c r="B8" s="7" t="s">
        <v>20</v>
      </c>
      <c r="C8" s="7" t="s">
        <v>21</v>
      </c>
      <c r="D8" s="8" t="s">
        <v>22</v>
      </c>
      <c r="E8" s="14">
        <f>SUM(F8*12)</f>
        <v>260000.04</v>
      </c>
      <c r="F8" s="11">
        <v>21666.67</v>
      </c>
      <c r="G8" s="26">
        <v>0.1072998</v>
      </c>
      <c r="H8" s="13">
        <f>SUM(F8*G8)</f>
        <v>2324.829357666</v>
      </c>
      <c r="I8" s="27">
        <v>0.0599999</v>
      </c>
      <c r="J8" s="13">
        <f>SUM(F8*I8)</f>
        <v>1299.998033333</v>
      </c>
      <c r="K8" s="14">
        <f>SUM(H8+J8)</f>
        <v>3624.827390999</v>
      </c>
      <c r="L8" s="23"/>
    </row>
    <row r="9" spans="1:12" s="22" customFormat="1" ht="14.4">
      <c r="A9" s="16">
        <v>969877.0</v>
      </c>
      <c r="B9" s="17" t="s">
        <v>35</v>
      </c>
      <c r="C9" s="17" t="s">
        <v>36</v>
      </c>
      <c r="D9" s="18" t="s">
        <v>37</v>
      </c>
      <c r="E9" s="20">
        <f>SUM(F9*12)</f>
        <v>120000.0</v>
      </c>
      <c r="F9" s="11">
        <v>10000.0</v>
      </c>
      <c r="G9" s="19">
        <v>0.056666</v>
      </c>
      <c r="H9" s="11">
        <f>SUM(F9*G9)</f>
        <v>566.66</v>
      </c>
      <c r="I9" s="41">
        <v>0.02</v>
      </c>
      <c r="J9" s="13">
        <f>SUM(F9*I9)</f>
        <v>200.0</v>
      </c>
      <c r="K9" s="20">
        <f>SUM(H9+J9)</f>
        <v>766.66</v>
      </c>
      <c r="L9" s="42"/>
    </row>
    <row r="10" spans="1:12" ht="14.4">
      <c r="A10" s="6" t="s">
        <v>10</v>
      </c>
      <c r="B10" s="7"/>
      <c r="C10" s="7"/>
      <c r="D10" s="8"/>
      <c r="E10" s="8"/>
      <c r="F10" s="8"/>
      <c r="G10" s="8"/>
      <c r="H10" s="14">
        <f>SUM(H6:H9)</f>
        <v>5221.488652806</v>
      </c>
      <c r="I10" s="14"/>
      <c r="J10" s="14">
        <f>SUM(J6:J9)</f>
        <v>2499.998033333</v>
      </c>
      <c r="K10" s="24">
        <f>SUM(K6:K9)</f>
        <v>7721.486686139</v>
      </c>
      <c r="L10" s="25"/>
    </row>
    <row r="13" spans="1:8" ht="14.4">
      <c r="A13" t="s">
        <v>25</v>
      </c>
      <c r="G13" s="28"/>
      <c r="H13" s="2" t="s">
        <v>26</v>
      </c>
    </row>
    <row r="14" spans="3:11" ht="14.4">
      <c r="C14" s="2" t="s">
        <v>27</v>
      </c>
      <c r="D14" s="2" t="s">
        <v>28</v>
      </c>
      <c r="E14" s="2"/>
      <c r="J14" s="2" t="s">
        <v>27</v>
      </c>
      <c r="K14" s="2" t="s">
        <v>28</v>
      </c>
    </row>
    <row r="15" spans="1:12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F15" t="s">
        <v>29</v>
      </c>
      <c r="H15" s="29">
        <v>0.04</v>
      </c>
      <c r="I15" s="28">
        <v>279500.04</v>
      </c>
      <c r="J15" s="28">
        <f>SUM(I15*H15)</f>
        <v>11180.0016</v>
      </c>
      <c r="K15" s="28">
        <f>SUM(J15/12)</f>
        <v>931.6668</v>
      </c>
      <c r="L15" t="s">
        <v>29</v>
      </c>
    </row>
    <row r="16" spans="1:12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F16" t="s">
        <v>29</v>
      </c>
      <c r="H16" s="29">
        <v>0.04</v>
      </c>
      <c r="I16" s="28">
        <v>164500.0</v>
      </c>
      <c r="J16">
        <f>SUM(I16*H16)</f>
        <v>6580.0</v>
      </c>
      <c r="K16">
        <f>SUM(J16/12)</f>
        <v>548.333333333333</v>
      </c>
      <c r="L16" t="s">
        <v>29</v>
      </c>
    </row>
    <row r="17" spans="1:12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F17" t="s">
        <v>30</v>
      </c>
      <c r="H17" s="29"/>
      <c r="J17">
        <f>SUM(I17*H17)</f>
        <v>0.0</v>
      </c>
      <c r="K17">
        <f>SUM(J17/12)</f>
        <v>0.0</v>
      </c>
      <c r="L17" t="s">
        <v>30</v>
      </c>
    </row>
    <row r="18" spans="1:12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F18" t="s">
        <v>29</v>
      </c>
      <c r="H18" s="29"/>
      <c r="J18">
        <f>SUM(I18*H18)</f>
        <v>0.0</v>
      </c>
      <c r="K18">
        <f>SUM(J18/12)</f>
        <v>0.0</v>
      </c>
      <c r="L18" t="s">
        <v>29</v>
      </c>
    </row>
    <row r="19" spans="3:11" ht="14.4">
      <c r="C19" s="2">
        <f>SUM(C15:C18)</f>
        <v>9200.0</v>
      </c>
      <c r="D19" s="2">
        <f>SUM(D15:D18)</f>
        <v>766.666666666667</v>
      </c>
      <c r="E19" s="2"/>
      <c r="J19" s="2">
        <f>SUM(J15:J18)</f>
        <v>17760.0016</v>
      </c>
      <c r="K19" s="2">
        <f>SUM(K15:K18)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22666.67</v>
      </c>
      <c r="G2" s="43">
        <v>906.67</v>
      </c>
      <c r="H2" s="43">
        <v>0.0</v>
      </c>
    </row>
    <row r="3" spans="1:8" ht="45">
      <c r="A3" s="47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9583.33</v>
      </c>
      <c r="G3" s="43">
        <v>814.58</v>
      </c>
      <c r="H3" s="43">
        <v>958.33</v>
      </c>
    </row>
    <row r="4" spans="1:8" ht="45">
      <c r="A4" s="47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19333.33</v>
      </c>
      <c r="G4" s="43">
        <v>1598.87</v>
      </c>
      <c r="H4" s="43">
        <v>580.0</v>
      </c>
    </row>
  </sheetData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23291.67</v>
      </c>
      <c r="G2" s="43">
        <v>1480.0</v>
      </c>
      <c r="H2" s="43">
        <v>0.0</v>
      </c>
    </row>
    <row r="3" spans="1:8" ht="45">
      <c r="A3" s="47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10000.0</v>
      </c>
      <c r="G3" s="43">
        <v>850.0</v>
      </c>
      <c r="H3" s="43">
        <v>1000.0</v>
      </c>
    </row>
    <row r="4" spans="1:8" ht="45">
      <c r="A4" s="47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21666.67</v>
      </c>
      <c r="G4" s="43">
        <v>2324.83</v>
      </c>
      <c r="H4" s="43">
        <v>1300.0</v>
      </c>
    </row>
    <row r="5" spans="1:8" ht="45">
      <c r="A5" s="47" t="s">
        <v>58</v>
      </c>
      <c r="B5" s="43" t="s">
        <v>59</v>
      </c>
      <c r="C5" s="43" t="s">
        <v>35</v>
      </c>
      <c r="D5" s="43" t="s">
        <v>36</v>
      </c>
      <c r="E5" s="43" t="s">
        <v>37</v>
      </c>
      <c r="F5" s="43">
        <v>10000.0</v>
      </c>
      <c r="G5" s="43">
        <v>566.66</v>
      </c>
      <c r="H5" s="43">
        <v>200.0</v>
      </c>
    </row>
  </sheetData>
  <pageMargins left="0.75" right="0.75" top="1" bottom="1" header="0.5" footer="0.5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37"/>
  <sheetViews>
    <sheetView workbookViewId="0" topLeftCell="A1">
      <selection pane="topLeft" activeCell="F19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44136.0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4">
        <f>SUM(F7*12)</f>
        <v>120000.0</v>
      </c>
      <c r="F7" s="11">
        <v>10000.0</v>
      </c>
      <c r="G7" s="19">
        <v>0.085</v>
      </c>
      <c r="H7" s="11">
        <f>SUM(F7*G7)</f>
        <v>850.0</v>
      </c>
      <c r="I7" s="19">
        <v>0.1</v>
      </c>
      <c r="J7" s="11">
        <f>SUM(F7*I7)</f>
        <v>1000.0</v>
      </c>
      <c r="K7" s="20">
        <f>SUM(H7+J7)</f>
        <v>1850.0</v>
      </c>
      <c r="L7" s="21"/>
    </row>
    <row r="8" spans="1:12" ht="14.4">
      <c r="A8" s="10">
        <v>899555.0</v>
      </c>
      <c r="B8" s="7" t="s">
        <v>20</v>
      </c>
      <c r="C8" s="7" t="s">
        <v>21</v>
      </c>
      <c r="D8" s="8" t="s">
        <v>22</v>
      </c>
      <c r="E8" s="14">
        <f>SUM(F8*12)</f>
        <v>260000.04</v>
      </c>
      <c r="F8" s="11">
        <v>21666.67</v>
      </c>
      <c r="G8" s="26">
        <v>0.1072998</v>
      </c>
      <c r="H8" s="13">
        <f>SUM(F8*G8)</f>
        <v>2324.829357666</v>
      </c>
      <c r="I8" s="27">
        <v>0.0599999</v>
      </c>
      <c r="J8" s="13">
        <f>SUM(F8*I8)</f>
        <v>1299.998033333</v>
      </c>
      <c r="K8" s="14">
        <f>SUM(H8+J8)</f>
        <v>3624.827390999</v>
      </c>
      <c r="L8" s="23"/>
    </row>
    <row r="9" spans="1:12" s="22" customFormat="1" ht="14.4">
      <c r="A9" s="16">
        <v>969877.0</v>
      </c>
      <c r="B9" s="17" t="s">
        <v>35</v>
      </c>
      <c r="C9" s="17" t="s">
        <v>36</v>
      </c>
      <c r="D9" s="18" t="s">
        <v>37</v>
      </c>
      <c r="E9" s="20">
        <f>SUM(F9*12)</f>
        <v>120000.0</v>
      </c>
      <c r="F9" s="11">
        <v>10000.0</v>
      </c>
      <c r="G9" s="19">
        <v>0.056666</v>
      </c>
      <c r="H9" s="11">
        <f>SUM(F9*G9)</f>
        <v>566.66</v>
      </c>
      <c r="I9" s="41">
        <v>0.02</v>
      </c>
      <c r="J9" s="13">
        <f>SUM(F9*I9)</f>
        <v>200.0</v>
      </c>
      <c r="K9" s="20">
        <f>SUM(H9+J9)</f>
        <v>766.66</v>
      </c>
      <c r="L9" s="42"/>
    </row>
    <row r="10" spans="1:12" ht="14.4">
      <c r="A10" s="6" t="s">
        <v>10</v>
      </c>
      <c r="B10" s="7"/>
      <c r="C10" s="7"/>
      <c r="D10" s="8"/>
      <c r="E10" s="8"/>
      <c r="F10" s="8"/>
      <c r="G10" s="8"/>
      <c r="H10" s="14">
        <f>SUM(H6:H9)</f>
        <v>5221.488652806</v>
      </c>
      <c r="I10" s="14"/>
      <c r="J10" s="14">
        <f>SUM(J6:J9)</f>
        <v>2499.998033333</v>
      </c>
      <c r="K10" s="24">
        <f>SUM(K6:K9)</f>
        <v>7721.486686139</v>
      </c>
      <c r="L10" s="25"/>
    </row>
    <row r="13" spans="1:8" ht="14.4">
      <c r="A13" t="s">
        <v>25</v>
      </c>
      <c r="G13" s="28"/>
      <c r="H13" s="2" t="s">
        <v>26</v>
      </c>
    </row>
    <row r="14" spans="3:11" ht="14.4">
      <c r="C14" s="2" t="s">
        <v>27</v>
      </c>
      <c r="D14" s="2" t="s">
        <v>28</v>
      </c>
      <c r="E14" s="2"/>
      <c r="J14" s="2" t="s">
        <v>27</v>
      </c>
      <c r="K14" s="2" t="s">
        <v>28</v>
      </c>
    </row>
    <row r="15" spans="1:12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F15" t="s">
        <v>29</v>
      </c>
      <c r="H15" s="29">
        <v>0.04</v>
      </c>
      <c r="I15" s="28">
        <v>279500.04</v>
      </c>
      <c r="J15" s="28">
        <f>SUM(I15*H15)</f>
        <v>11180.0016</v>
      </c>
      <c r="K15" s="28">
        <f>SUM(J15/12)</f>
        <v>931.6668</v>
      </c>
      <c r="L15" t="s">
        <v>29</v>
      </c>
    </row>
    <row r="16" spans="1:12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F16" t="s">
        <v>29</v>
      </c>
      <c r="H16" s="29">
        <v>0.04</v>
      </c>
      <c r="I16" s="28">
        <v>164500.0</v>
      </c>
      <c r="J16">
        <f>SUM(I16*H16)</f>
        <v>6580.0</v>
      </c>
      <c r="K16">
        <f>SUM(J16/12)</f>
        <v>548.333333333333</v>
      </c>
      <c r="L16" t="s">
        <v>29</v>
      </c>
    </row>
    <row r="17" spans="1:12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F17" t="s">
        <v>30</v>
      </c>
      <c r="H17" s="29"/>
      <c r="J17">
        <f>SUM(I17*H17)</f>
        <v>0.0</v>
      </c>
      <c r="K17">
        <f>SUM(J17/12)</f>
        <v>0.0</v>
      </c>
      <c r="L17" t="s">
        <v>30</v>
      </c>
    </row>
    <row r="18" spans="1:12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F18" t="s">
        <v>29</v>
      </c>
      <c r="H18" s="29"/>
      <c r="J18">
        <f>SUM(I18*H18)</f>
        <v>0.0</v>
      </c>
      <c r="K18">
        <f>SUM(J18/12)</f>
        <v>0.0</v>
      </c>
      <c r="L18" t="s">
        <v>29</v>
      </c>
    </row>
    <row r="19" spans="3:11" ht="14.4">
      <c r="C19" s="2">
        <f>SUM(C15:C18)</f>
        <v>9200.0</v>
      </c>
      <c r="D19" s="2">
        <f>SUM(D15:D18)</f>
        <v>766.666666666667</v>
      </c>
      <c r="E19" s="2"/>
      <c r="J19" s="2">
        <f>SUM(J15:J18)</f>
        <v>17760.0016</v>
      </c>
      <c r="K19" s="2">
        <f>SUM(K15:K18)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23291.67</v>
      </c>
      <c r="G2" s="43">
        <v>1480.0</v>
      </c>
      <c r="H2" s="43">
        <v>0.0</v>
      </c>
    </row>
    <row r="3" spans="1:8" ht="45">
      <c r="A3" s="47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10000.0</v>
      </c>
      <c r="G3" s="43">
        <v>850.0</v>
      </c>
      <c r="H3" s="43">
        <v>1000.0</v>
      </c>
    </row>
    <row r="4" spans="1:8" ht="45">
      <c r="A4" s="47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21666.67</v>
      </c>
      <c r="G4" s="43">
        <v>2324.83</v>
      </c>
      <c r="H4" s="43">
        <v>1300.0</v>
      </c>
    </row>
    <row r="5" spans="1:8" ht="45">
      <c r="A5" s="47" t="s">
        <v>58</v>
      </c>
      <c r="B5" s="43" t="s">
        <v>59</v>
      </c>
      <c r="C5" s="43" t="s">
        <v>35</v>
      </c>
      <c r="D5" s="43" t="s">
        <v>36</v>
      </c>
      <c r="E5" s="43" t="s">
        <v>37</v>
      </c>
      <c r="F5" s="43">
        <v>10000.0</v>
      </c>
      <c r="G5" s="43">
        <v>566.66</v>
      </c>
      <c r="H5" s="43">
        <v>200.0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21"/>
  <sheetViews>
    <sheetView workbookViewId="0" topLeftCell="A1">
      <selection pane="topLeft" activeCell="A1" sqref="A1"/>
    </sheetView>
  </sheetViews>
  <sheetFormatPr defaultColWidth="9.255" defaultRowHeight="15" customHeight="1"/>
  <cols>
    <col min="1" max="1" width="17.75" style="43"/>
    <col min="2" max="2" width="14.125" style="43"/>
    <col min="3" max="3" width="8.25" style="43"/>
    <col min="4" max="4" width="15.75" style="43"/>
    <col min="5" max="5" width="13.25" style="43"/>
    <col min="6" max="6" width="12.625" style="43"/>
    <col min="7" max="7" width="15.75" style="43"/>
    <col min="8" max="8" width="10.5" style="43"/>
    <col min="9" max="9" width="22.125" style="43"/>
    <col min="10" max="16384" width="9.25" style="43"/>
  </cols>
  <sheetData>
    <row r="1" spans="1:3" ht="15">
      <c r="A1" s="43" t="s">
        <v>53</v>
      </c>
      <c r="B1" s="43" t="s">
        <v>29</v>
      </c>
      <c r="C1" s="43" t="s">
        <v>30</v>
      </c>
    </row>
    <row r="2" spans="1:3" ht="15">
      <c r="A2" s="43">
        <v>64958.34</v>
      </c>
      <c r="B2" s="43">
        <v>5221.49</v>
      </c>
      <c r="C2" s="43">
        <v>2500.0</v>
      </c>
    </row>
    <row r="4" spans="1:1" ht="15">
      <c r="A4" s="43" t="s">
        <v>60</v>
      </c>
    </row>
    <row r="5" spans="1:1" ht="15">
      <c r="A5" s="43" t="s">
        <v>61</v>
      </c>
    </row>
    <row r="8" spans="1:1" ht="15">
      <c r="A8" s="43" t="s">
        <v>62</v>
      </c>
    </row>
    <row r="9" spans="1:1" ht="15">
      <c r="A9" s="43" t="s">
        <v>63</v>
      </c>
    </row>
    <row r="12" spans="1:9" ht="15">
      <c r="A12" s="48" t="s">
        <v>64</v>
      </c>
      <c r="B12" s="48" t="s">
        <v>65</v>
      </c>
      <c r="C12" s="48" t="s">
        <v>66</v>
      </c>
      <c r="D12" s="48" t="s">
        <v>67</v>
      </c>
      <c r="E12" s="48" t="s">
        <v>68</v>
      </c>
      <c r="F12" s="48" t="s">
        <v>69</v>
      </c>
      <c r="G12" s="48" t="s">
        <v>70</v>
      </c>
      <c r="H12" s="48" t="s">
        <v>71</v>
      </c>
      <c r="I12" s="48" t="s">
        <v>72</v>
      </c>
    </row>
    <row r="13" spans="1:9" ht="15">
      <c r="A13" s="43" t="s">
        <v>28</v>
      </c>
      <c r="B13" s="43" t="s">
        <v>73</v>
      </c>
      <c r="C13" s="43" t="s">
        <v>74</v>
      </c>
      <c r="D13" s="43" t="s">
        <v>75</v>
      </c>
      <c r="E13" s="43" t="s">
        <v>76</v>
      </c>
      <c r="F13" s="43" t="s">
        <v>76</v>
      </c>
      <c r="G13" s="43" t="s">
        <v>77</v>
      </c>
      <c r="H13" s="43" t="s">
        <v>78</v>
      </c>
      <c r="I13" s="43" t="s">
        <v>79</v>
      </c>
    </row>
    <row r="14" spans="1:9" ht="15">
      <c r="A14" s="43" t="s">
        <v>28</v>
      </c>
      <c r="B14" s="43" t="s">
        <v>80</v>
      </c>
      <c r="C14" s="43" t="s">
        <v>74</v>
      </c>
      <c r="D14" s="43" t="s">
        <v>75</v>
      </c>
      <c r="E14" s="43" t="s">
        <v>81</v>
      </c>
      <c r="F14" s="43" t="s">
        <v>81</v>
      </c>
      <c r="G14" s="43" t="s">
        <v>82</v>
      </c>
      <c r="H14" s="43" t="s">
        <v>83</v>
      </c>
      <c r="I14" s="43" t="s">
        <v>84</v>
      </c>
    </row>
    <row r="15" spans="1:9" ht="15">
      <c r="A15" s="43" t="s">
        <v>28</v>
      </c>
      <c r="B15" s="43" t="s">
        <v>85</v>
      </c>
      <c r="C15" s="43" t="s">
        <v>74</v>
      </c>
      <c r="D15" s="43" t="s">
        <v>75</v>
      </c>
      <c r="E15" s="43" t="s">
        <v>81</v>
      </c>
      <c r="F15" s="43" t="s">
        <v>81</v>
      </c>
      <c r="G15" s="43" t="s">
        <v>86</v>
      </c>
      <c r="H15" s="43" t="s">
        <v>83</v>
      </c>
      <c r="I15" s="43" t="s">
        <v>87</v>
      </c>
    </row>
    <row r="16" spans="1:9" ht="15">
      <c r="A16" s="43" t="s">
        <v>88</v>
      </c>
      <c r="B16" s="43" t="s">
        <v>89</v>
      </c>
      <c r="C16" s="43" t="s">
        <v>90</v>
      </c>
      <c r="D16" s="43" t="s">
        <v>75</v>
      </c>
      <c r="E16" s="43" t="s">
        <v>91</v>
      </c>
      <c r="F16" s="43" t="s">
        <v>92</v>
      </c>
      <c r="G16" s="43" t="s">
        <v>93</v>
      </c>
      <c r="H16" s="43" t="s">
        <v>92</v>
      </c>
      <c r="I16" s="43" t="s">
        <v>94</v>
      </c>
    </row>
    <row r="17" spans="1:9" ht="15">
      <c r="A17" s="43" t="s">
        <v>88</v>
      </c>
      <c r="B17" s="43" t="s">
        <v>95</v>
      </c>
      <c r="C17" s="43" t="s">
        <v>90</v>
      </c>
      <c r="D17" s="43" t="s">
        <v>75</v>
      </c>
      <c r="E17" s="43" t="s">
        <v>96</v>
      </c>
      <c r="F17" s="43" t="s">
        <v>92</v>
      </c>
      <c r="G17" s="43" t="s">
        <v>97</v>
      </c>
      <c r="H17" s="43" t="s">
        <v>92</v>
      </c>
      <c r="I17" s="43" t="s">
        <v>98</v>
      </c>
    </row>
    <row r="18" spans="1:9" ht="15">
      <c r="A18" s="43" t="s">
        <v>88</v>
      </c>
      <c r="B18" s="43" t="s">
        <v>99</v>
      </c>
      <c r="C18" s="43" t="s">
        <v>90</v>
      </c>
      <c r="D18" s="43" t="s">
        <v>75</v>
      </c>
      <c r="E18" s="43" t="s">
        <v>100</v>
      </c>
      <c r="F18" s="43" t="s">
        <v>92</v>
      </c>
      <c r="G18" s="43" t="s">
        <v>101</v>
      </c>
      <c r="H18" s="43" t="s">
        <v>92</v>
      </c>
      <c r="I18" s="43" t="s">
        <v>102</v>
      </c>
    </row>
    <row r="19" spans="1:9" ht="15">
      <c r="A19" s="43" t="s">
        <v>28</v>
      </c>
      <c r="B19" s="43" t="s">
        <v>103</v>
      </c>
      <c r="C19" s="43" t="s">
        <v>104</v>
      </c>
      <c r="D19" s="43" t="s">
        <v>75</v>
      </c>
      <c r="E19" s="43" t="s">
        <v>105</v>
      </c>
      <c r="F19" s="43" t="s">
        <v>106</v>
      </c>
      <c r="G19" s="43" t="s">
        <v>107</v>
      </c>
      <c r="H19" s="43" t="s">
        <v>108</v>
      </c>
      <c r="I19" s="43" t="s">
        <v>109</v>
      </c>
    </row>
    <row r="20" spans="1:9" ht="15">
      <c r="A20" s="43" t="s">
        <v>28</v>
      </c>
      <c r="B20" s="43" t="s">
        <v>110</v>
      </c>
      <c r="C20" s="43" t="s">
        <v>104</v>
      </c>
      <c r="D20" s="43" t="s">
        <v>75</v>
      </c>
      <c r="E20" s="43" t="s">
        <v>111</v>
      </c>
      <c r="F20" s="43" t="s">
        <v>112</v>
      </c>
      <c r="G20" s="43" t="s">
        <v>107</v>
      </c>
      <c r="H20" s="43" t="s">
        <v>113</v>
      </c>
      <c r="I20" s="43" t="s">
        <v>114</v>
      </c>
    </row>
    <row r="21" spans="1:9" ht="15">
      <c r="A21" s="43" t="s">
        <v>28</v>
      </c>
      <c r="B21" s="43" t="s">
        <v>115</v>
      </c>
      <c r="C21" s="43" t="s">
        <v>104</v>
      </c>
      <c r="D21" s="43" t="s">
        <v>75</v>
      </c>
      <c r="E21" s="43" t="s">
        <v>116</v>
      </c>
      <c r="F21" s="43" t="s">
        <v>92</v>
      </c>
      <c r="G21" s="43" t="s">
        <v>107</v>
      </c>
      <c r="H21" s="43" t="s">
        <v>117</v>
      </c>
      <c r="I21" s="43" t="s">
        <v>118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43862.0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22666.67</v>
      </c>
      <c r="F6" s="12">
        <v>0.04</v>
      </c>
      <c r="G6" s="13">
        <f>SUM(E6*F6)</f>
        <v>906.6668</v>
      </c>
      <c r="H6" s="12">
        <v>0.0</v>
      </c>
      <c r="I6" s="13">
        <f>SUM(E6*H6)</f>
        <v>0.0</v>
      </c>
      <c r="J6" s="14">
        <f>SUM(G6+I6)</f>
        <v>906.6668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9583.33</v>
      </c>
      <c r="F7" s="19">
        <v>0.085</v>
      </c>
      <c r="G7" s="11">
        <f>SUM(E7*F7)</f>
        <v>814.58305</v>
      </c>
      <c r="H7" s="19">
        <v>0.1</v>
      </c>
      <c r="I7" s="11">
        <f>SUM(E7*H7)</f>
        <v>958.333</v>
      </c>
      <c r="J7" s="20">
        <f>SUM(G7+I7)</f>
        <v>1772.91605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19333.33</v>
      </c>
      <c r="F8" s="12">
        <v>0.0827</v>
      </c>
      <c r="G8" s="13">
        <f>SUM(E8*F8)</f>
        <v>1598.866391</v>
      </c>
      <c r="H8" s="12">
        <v>0.03</v>
      </c>
      <c r="I8" s="13">
        <f>SUM(E8*H8)</f>
        <v>579.9999</v>
      </c>
      <c r="J8" s="14">
        <f>SUM(G8+I8)</f>
        <v>2178.866291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3320.116241</v>
      </c>
      <c r="H9" s="14"/>
      <c r="I9" s="14">
        <f>SUM(I6:I8)</f>
        <v>1538.3329</v>
      </c>
      <c r="J9" s="24">
        <f>SUM(J6:J8)</f>
        <v>4858.449141</v>
      </c>
      <c r="K9" s="25"/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22666.67</v>
      </c>
      <c r="G2" s="43">
        <v>906.67</v>
      </c>
      <c r="H2" s="43">
        <v>0.0</v>
      </c>
    </row>
    <row r="3" spans="1:8" ht="45">
      <c r="A3" s="47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9583.33</v>
      </c>
      <c r="G3" s="43">
        <v>814.58</v>
      </c>
      <c r="H3" s="43">
        <v>958.33</v>
      </c>
    </row>
    <row r="4" spans="1:8" ht="45">
      <c r="A4" s="47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19333.33</v>
      </c>
      <c r="G4" s="43">
        <v>1598.87</v>
      </c>
      <c r="H4" s="43">
        <v>580.0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43891.0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22666.67</v>
      </c>
      <c r="F6" s="12">
        <v>0.04</v>
      </c>
      <c r="G6" s="13">
        <f>SUM(E6*F6)</f>
        <v>906.6668</v>
      </c>
      <c r="H6" s="12">
        <v>0.0</v>
      </c>
      <c r="I6" s="13">
        <f>SUM(E6*H6)</f>
        <v>0.0</v>
      </c>
      <c r="J6" s="14">
        <f>SUM(G6+I6)</f>
        <v>906.6668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9583.33</v>
      </c>
      <c r="F7" s="19">
        <v>0.085</v>
      </c>
      <c r="G7" s="11">
        <f>SUM(E7*F7)</f>
        <v>814.58305</v>
      </c>
      <c r="H7" s="19">
        <v>0.1</v>
      </c>
      <c r="I7" s="11">
        <f>SUM(E7*H7)</f>
        <v>958.333</v>
      </c>
      <c r="J7" s="20">
        <f>SUM(G7+I7)</f>
        <v>1772.91605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19333.33</v>
      </c>
      <c r="F8" s="12">
        <v>0.0827</v>
      </c>
      <c r="G8" s="13">
        <f>SUM(E8*F8)</f>
        <v>1598.866391</v>
      </c>
      <c r="H8" s="12">
        <v>0.03</v>
      </c>
      <c r="I8" s="13">
        <f>SUM(E8*H8)</f>
        <v>579.9999</v>
      </c>
      <c r="J8" s="14">
        <f>SUM(G8+I8)</f>
        <v>2178.866291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3320.116241</v>
      </c>
      <c r="H9" s="14"/>
      <c r="I9" s="14">
        <f>SUM(I6:I8)</f>
        <v>1538.3329</v>
      </c>
      <c r="J9" s="24">
        <f>SUM(J6:J8)</f>
        <v>4858.449141</v>
      </c>
      <c r="K9" s="25"/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22666.67</v>
      </c>
      <c r="G2" s="43">
        <v>906.67</v>
      </c>
      <c r="H2" s="43">
        <v>0.0</v>
      </c>
    </row>
    <row r="3" spans="1:8" ht="45">
      <c r="A3" s="47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9583.33</v>
      </c>
      <c r="G3" s="43">
        <v>814.58</v>
      </c>
      <c r="H3" s="43">
        <v>958.33</v>
      </c>
    </row>
    <row r="4" spans="1:8" ht="45">
      <c r="A4" s="47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19333.33</v>
      </c>
      <c r="G4" s="43">
        <v>1598.87</v>
      </c>
      <c r="H4" s="43">
        <v>580.0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12"/>
  <sheetViews>
    <sheetView workbookViewId="0" topLeftCell="A1">
      <selection pane="topLeft" activeCell="C18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43922.0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 t="s">
        <v>23</v>
      </c>
    </row>
    <row r="7" spans="1:11" ht="14.4">
      <c r="A7" s="10" t="s">
        <v>12</v>
      </c>
      <c r="B7" s="7" t="s">
        <v>13</v>
      </c>
      <c r="C7" s="7" t="s">
        <v>14</v>
      </c>
      <c r="D7" s="8" t="s">
        <v>15</v>
      </c>
      <c r="E7" s="11"/>
      <c r="F7" s="12"/>
      <c r="G7" s="13">
        <v>6280.0</v>
      </c>
      <c r="H7" s="12"/>
      <c r="I7" s="13"/>
      <c r="J7" s="14">
        <f>SUM(G7+I7)</f>
        <v>6280.0</v>
      </c>
      <c r="K7" s="15" t="s">
        <v>23</v>
      </c>
    </row>
    <row r="8" spans="1:11" s="22" customFormat="1" ht="14.4">
      <c r="A8" s="16" t="s">
        <v>16</v>
      </c>
      <c r="B8" s="17" t="s">
        <v>17</v>
      </c>
      <c r="C8" s="17" t="s">
        <v>18</v>
      </c>
      <c r="D8" s="18" t="s">
        <v>19</v>
      </c>
      <c r="E8" s="11">
        <v>10000.0</v>
      </c>
      <c r="F8" s="19">
        <v>0.085</v>
      </c>
      <c r="G8" s="11">
        <f>SUM(E8*F8)</f>
        <v>850.0</v>
      </c>
      <c r="H8" s="19">
        <v>0.1</v>
      </c>
      <c r="I8" s="11">
        <f>SUM(E8*H8)</f>
        <v>1000.0</v>
      </c>
      <c r="J8" s="20">
        <f>SUM(G8+I8)</f>
        <v>1850.0</v>
      </c>
      <c r="K8" s="21" t="s">
        <v>23</v>
      </c>
    </row>
    <row r="9" spans="1:11" ht="14.4">
      <c r="A9" s="10">
        <v>899555.0</v>
      </c>
      <c r="B9" s="7" t="s">
        <v>20</v>
      </c>
      <c r="C9" s="7" t="s">
        <v>21</v>
      </c>
      <c r="D9" s="8" t="s">
        <v>22</v>
      </c>
      <c r="E9" s="11">
        <v>21666.67</v>
      </c>
      <c r="F9" s="12">
        <v>0.08269998</v>
      </c>
      <c r="G9" s="13">
        <f>SUM(E9*F9)</f>
        <v>1791.8331756666</v>
      </c>
      <c r="H9" s="12">
        <v>0.03</v>
      </c>
      <c r="I9" s="13">
        <f>SUM(E9*H9)</f>
        <v>650.0001</v>
      </c>
      <c r="J9" s="14">
        <f>SUM(G9+I9)</f>
        <v>2441.8332756666</v>
      </c>
      <c r="K9" s="23" t="s">
        <v>24</v>
      </c>
    </row>
    <row r="10" spans="1:11" ht="14.4">
      <c r="A10" s="6" t="s">
        <v>10</v>
      </c>
      <c r="B10" s="7"/>
      <c r="C10" s="7"/>
      <c r="D10" s="8"/>
      <c r="E10" s="8"/>
      <c r="F10" s="8"/>
      <c r="G10" s="14">
        <f>SUM(G6:G9)</f>
        <v>9853.4999756666</v>
      </c>
      <c r="H10" s="14"/>
      <c r="I10" s="14">
        <f>SUM(I6:I9)</f>
        <v>1650.0001</v>
      </c>
      <c r="J10" s="24">
        <f>SUM(J6:J9)</f>
        <v>11503.5000756666</v>
      </c>
      <c r="K10" s="25"/>
    </row>
    <row r="12" spans="7:7" ht="14.4">
      <c r="G12">
        <v>6280.0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23291.67</v>
      </c>
      <c r="G2" s="43">
        <v>7211.67</v>
      </c>
      <c r="H2" s="43">
        <v>0.0</v>
      </c>
    </row>
    <row r="3" spans="1:8" ht="45">
      <c r="A3" s="47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10000.0</v>
      </c>
      <c r="G3" s="43">
        <v>850.0</v>
      </c>
      <c r="H3" s="43">
        <v>1000.0</v>
      </c>
    </row>
    <row r="4" spans="1:8" ht="45">
      <c r="A4" s="47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21666.67</v>
      </c>
      <c r="G4" s="43">
        <v>1791.83</v>
      </c>
      <c r="H4" s="43">
        <v>650.0</v>
      </c>
    </row>
  </sheetData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43952.0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10000.0</v>
      </c>
      <c r="F7" s="19">
        <v>0.085</v>
      </c>
      <c r="G7" s="11">
        <f>SUM(E7*F7)</f>
        <v>850.0</v>
      </c>
      <c r="H7" s="19">
        <v>0.1</v>
      </c>
      <c r="I7" s="11">
        <f>SUM(E7*H7)</f>
        <v>1000.0</v>
      </c>
      <c r="J7" s="20">
        <f>SUM(G7+I7)</f>
        <v>1850.0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21666.67</v>
      </c>
      <c r="F8" s="12">
        <v>0.142528</v>
      </c>
      <c r="G8" s="13">
        <f>SUM(E8*F8)</f>
        <v>3088.10714176</v>
      </c>
      <c r="H8" s="12">
        <v>0.0696922</v>
      </c>
      <c r="I8" s="13">
        <f>SUM(E8*H8)</f>
        <v>1509.997898974</v>
      </c>
      <c r="J8" s="14">
        <f>SUM(G8+I8)</f>
        <v>4598.105040734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4869.77394176</v>
      </c>
      <c r="H9" s="14"/>
      <c r="I9" s="14">
        <f>SUM(I6:I8)</f>
        <v>2509.997898974</v>
      </c>
      <c r="J9" s="24">
        <f>SUM(J6:J8)</f>
        <v>7379.771840734</v>
      </c>
      <c r="K9" s="25"/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AppVersion>14.0300</AppVersion>
  <DocSecurity>0</DocSecurity>
  <Template/>
  <Manager/>
  <Company>ETS</Company>
  <TotalTime>2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 Byrne</dc:creator>
  <cp:keywords/>
  <dc:description/>
  <cp:lastModifiedBy/>
  <cp:lastPrinted>2020-12-01T10:08:01Z</cp:lastPrinted>
  <dcterms:created xsi:type="dcterms:W3CDTF">2020-02-03T10:23:59Z</dcterms:created>
  <dcterms:modified xsi:type="dcterms:W3CDTF">2021-01-18T15:57:11Z</dcterms:modified>
  <cp:category/>
  <cp:revision>1</cp:revision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ETS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